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Bilanci" sheetId="1" r:id="rId1"/>
    <sheet name="PASH " sheetId="2" r:id="rId2"/>
    <sheet name="CASH FloW" sheetId="3" r:id="rId3"/>
    <sheet name="PLK" sheetId="4" r:id="rId4"/>
    <sheet name="AAM" sheetId="5" r:id="rId5"/>
    <sheet name="Pas.stat.3" sheetId="6" r:id="rId6"/>
    <sheet name="Inventari " sheetId="7" r:id="rId7"/>
    <sheet name="Mj Transporti" sheetId="8" r:id="rId8"/>
  </sheets>
  <definedNames/>
  <calcPr fullCalcOnLoad="1"/>
</workbook>
</file>

<file path=xl/sharedStrings.xml><?xml version="1.0" encoding="utf-8"?>
<sst xmlns="http://schemas.openxmlformats.org/spreadsheetml/2006/main" count="759" uniqueCount="462">
  <si>
    <t>Monedha :  LEK</t>
  </si>
  <si>
    <t>Emertimi</t>
  </si>
  <si>
    <t>Shenime shpjeguese</t>
  </si>
  <si>
    <t>Viti Raportues</t>
  </si>
  <si>
    <t>Viti Paraardhes</t>
  </si>
  <si>
    <t xml:space="preserve">Aktivet </t>
  </si>
  <si>
    <t>Aktivet Afatshkurtra</t>
  </si>
  <si>
    <t>Mjete monetare</t>
  </si>
  <si>
    <t>Derivative dhe aktive finan. te mbajtura per tregtim</t>
  </si>
  <si>
    <t>i</t>
  </si>
  <si>
    <t>Derivativet</t>
  </si>
  <si>
    <t>ii</t>
  </si>
  <si>
    <t>Aktivet e mbajtura per tregtim</t>
  </si>
  <si>
    <t xml:space="preserve"> 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</si>
  <si>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</si>
  <si>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</si>
  <si>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</si>
  <si>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</si>
  <si>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</si>
  <si>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</si>
  <si>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</si>
  <si>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 xml:space="preserve"> 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</si>
  <si>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</si>
  <si>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</si>
  <si>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</si>
  <si>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</si>
  <si>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</si>
  <si>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</si>
  <si>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</si>
  <si>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</si>
  <si>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</si>
  <si>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</si>
  <si>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</si>
  <si>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 xml:space="preserve"> Totali   Aktivet Afatshkurtra</t>
  </si>
  <si>
    <t>Aktivet Afatgjata</t>
  </si>
  <si>
    <t>Investimet financiare afatgjata</t>
  </si>
  <si>
    <t>Aksione dhe pjesem. te tjera ne njesi te kontrolluara</t>
  </si>
  <si>
    <t>Aksione dhe investime te tjera ne pjesmarrje</t>
  </si>
  <si>
    <t>Aksione dhe letra te tjera me vlere</t>
  </si>
  <si>
    <t>Shuma II.1</t>
  </si>
  <si>
    <t>Aktive afatgjata materiale</t>
  </si>
  <si>
    <t>Toka</t>
  </si>
  <si>
    <t>Makineri dhe pajisje</t>
  </si>
  <si>
    <t>Aktive te tjera afatgjata materiale</t>
  </si>
  <si>
    <t>Ndertesa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</si>
  <si>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</si>
  <si>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</si>
  <si>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</si>
  <si>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</si>
  <si>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</si>
  <si>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</si>
  <si>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</si>
  <si>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</si>
  <si>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</si>
  <si>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 Aktivet Afatgjata</t>
  </si>
  <si>
    <t xml:space="preserve">Totali  Aktivet </t>
  </si>
  <si>
    <t>Administratori</t>
  </si>
  <si>
    <t>Vasil  XEGA</t>
  </si>
  <si>
    <t>Detyrimet Afatshkurtra</t>
  </si>
  <si>
    <t>Derivativet (vlera negative)</t>
  </si>
  <si>
    <t>Huamarrjet</t>
  </si>
  <si>
    <t>Huate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</si>
  <si>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</si>
  <si>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</si>
  <si>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</si>
  <si>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</si>
  <si>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</si>
  <si>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</si>
  <si>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</si>
  <si>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</si>
  <si>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Shuma I.3</t>
  </si>
  <si>
    <t>Grantet dhe te ardhurat e shtyra</t>
  </si>
  <si>
    <t>Provizionet afatshkurtra</t>
  </si>
  <si>
    <t>Totali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</si>
  <si>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</si>
  <si>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</si>
  <si>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</si>
  <si>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</si>
  <si>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</si>
  <si>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</si>
  <si>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</si>
  <si>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Detyrimet Afatgjata</t>
  </si>
  <si>
    <t xml:space="preserve">Totali  Huate </t>
  </si>
  <si>
    <t>Kapitali</t>
  </si>
  <si>
    <t>Aksionet e pakices</t>
  </si>
  <si>
    <t>Kapitali qe i perket aksion. te shoq.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</si>
  <si>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</si>
  <si>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</si>
  <si>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</si>
  <si>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</si>
  <si>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</si>
  <si>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</si>
  <si>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statutore</t>
  </si>
  <si>
    <t>Shuma  I.6</t>
  </si>
  <si>
    <t>Fitimet e pashperndara</t>
  </si>
  <si>
    <t>Fitimi/Humbja e vitit financiar</t>
  </si>
  <si>
    <t xml:space="preserve"> Totali  Kapitali</t>
  </si>
  <si>
    <t>TOTALI     HUA  DHE KAPITAL</t>
  </si>
  <si>
    <t xml:space="preserve">Diferenca </t>
  </si>
  <si>
    <t>Kontabel I miratuar</t>
  </si>
  <si>
    <t xml:space="preserve">                                  TE ARDHURAT E SHPENZIMET (formati 1)</t>
  </si>
  <si>
    <t>Monedha:  lek</t>
  </si>
  <si>
    <t>Nr.</t>
  </si>
  <si>
    <t>Shemime  shpjeguese</t>
  </si>
  <si>
    <t>1</t>
  </si>
  <si>
    <t>Shitjet neto</t>
  </si>
  <si>
    <t>2</t>
  </si>
  <si>
    <t>Te ardhura te tjera nga veprimtarite e shfrytezimit</t>
  </si>
  <si>
    <t>3</t>
  </si>
  <si>
    <t>Ndryshime ne inv. e prod. te gatshem e ne proces</t>
  </si>
  <si>
    <t>4</t>
  </si>
  <si>
    <t>Materialet e konsumuara</t>
  </si>
  <si>
    <t>5</t>
  </si>
  <si>
    <t>Kosto e punes</t>
  </si>
  <si>
    <t>a</t>
  </si>
  <si>
    <t xml:space="preserve">     Paga e personelit</t>
  </si>
  <si>
    <t>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</si>
  <si>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</si>
  <si>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</si>
  <si>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</si>
  <si>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</si>
  <si>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</si>
  <si>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</si>
  <si>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</si>
  <si>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</si>
  <si>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</si>
  <si>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</si>
  <si>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</si>
  <si>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shp. financiare nga nj. e kontrolluara</t>
  </si>
  <si>
    <t>11</t>
  </si>
  <si>
    <t>Te ardhurat dhe shp.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</si>
  <si>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</si>
  <si>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</si>
  <si>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</si>
  <si>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</si>
  <si>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>c</t>
  </si>
  <si>
    <t xml:space="preserve">     fitimet (humbjet) nga kursi i kembimit</t>
  </si>
  <si>
    <t>d</t>
  </si>
  <si>
    <t xml:space="preserve">     te tjera financiare</t>
  </si>
  <si>
    <t>Totali (a-d)</t>
  </si>
  <si>
    <t>13</t>
  </si>
  <si>
    <t>Totali i te ardhurave dhe shpenz. financiare</t>
  </si>
  <si>
    <t>14</t>
  </si>
  <si>
    <t>Fitimi (Humbja) para tatimit</t>
  </si>
  <si>
    <t>15</t>
  </si>
  <si>
    <t>Shpenzimet e tatimit mbi fitimin</t>
  </si>
  <si>
    <t>16</t>
  </si>
  <si>
    <t xml:space="preserve"> Fitimi (humbja) neto e vitit financiar</t>
  </si>
  <si>
    <t>17</t>
  </si>
  <si>
    <t xml:space="preserve"> Elemente te pasqyrave te konsoliduara</t>
  </si>
  <si>
    <t xml:space="preserve">            PASQYRA E FLUKSIT TE PARASE  (Cash Flow)</t>
  </si>
  <si>
    <t xml:space="preserve">                                        Metoda Indirekte</t>
  </si>
  <si>
    <t xml:space="preserve">Monedha : LEK </t>
  </si>
  <si>
    <t>PASQYRA E FLUKSIT TE PARASE- METODA INDIREKTE</t>
  </si>
  <si>
    <t>Shenimi shpjegues</t>
  </si>
  <si>
    <t>I</t>
  </si>
  <si>
    <t>FLUKSI I PARASE NGA VEPRIMTARIA  E SHFRYTEZIMIT</t>
  </si>
  <si>
    <t>Fitimi I Bilancit</t>
  </si>
  <si>
    <t>Rregullime per :</t>
  </si>
  <si>
    <t xml:space="preserve">                         Tatim  fitimi i njohur ne PASH</t>
  </si>
  <si>
    <t xml:space="preserve">                        Amortizimin</t>
  </si>
  <si>
    <t xml:space="preserve">                        Humbje nga kembimet valutore</t>
  </si>
  <si>
    <t xml:space="preserve">                        Humbje nga  shitja e AAGJ</t>
  </si>
  <si>
    <t>e</t>
  </si>
  <si>
    <t>f</t>
  </si>
  <si>
    <t>g</t>
  </si>
  <si>
    <t>Rritje renie  ne tepricen e kerkesave te ark. te tjera</t>
  </si>
  <si>
    <t>h</t>
  </si>
  <si>
    <t>Rritje/renie  ne tepricen e inventarit</t>
  </si>
  <si>
    <t>Rritje/renie ne tepricen e detyrimeve  per tu paguar nga aktiviteti</t>
  </si>
  <si>
    <t>j</t>
  </si>
  <si>
    <t>Rritje renie deyrimeve te tjera</t>
  </si>
  <si>
    <t>k</t>
  </si>
  <si>
    <t>l</t>
  </si>
  <si>
    <t xml:space="preserve">TVSH  I paguar </t>
  </si>
  <si>
    <t>Paraja  neto nga  aktivitetet e shfytezimit</t>
  </si>
  <si>
    <t>II</t>
  </si>
  <si>
    <t>FLUKSI I PARASE NGA VEPRIMTARITE INVESTUESE</t>
  </si>
  <si>
    <t>Blerja  e shoq. Kontrolluar X minus parate e arketuara</t>
  </si>
  <si>
    <t>Blerja  e aktiveve afatgjata  materiale</t>
  </si>
  <si>
    <t>Blerje AAGJ  jomateriale</t>
  </si>
  <si>
    <t>Interes I arketuar</t>
  </si>
  <si>
    <t>Dividentet i arketuar</t>
  </si>
  <si>
    <t>Paraja  neto e perdorur ne aktivitetet  investuese</t>
  </si>
  <si>
    <t>III</t>
  </si>
  <si>
    <t>FLUKSI I PARAVE NGA VEPRIMTARITE FINANCIARE</t>
  </si>
  <si>
    <t>Te ardhura nga emetimi I kapitalit aksionar</t>
  </si>
  <si>
    <t>Te ardhura nga huamarrjet afatgjata</t>
  </si>
  <si>
    <t>Pagesa e detyrimit te qirase financiare</t>
  </si>
  <si>
    <t>Paraja neto e perdorur  ne aktivitetet financiare</t>
  </si>
  <si>
    <t>IV</t>
  </si>
  <si>
    <t>RRITJA/RENIA NETO E MJETEVE MONETARE</t>
  </si>
  <si>
    <t xml:space="preserve">V </t>
  </si>
  <si>
    <t>MJETE MONETARE NE FILLIM TE PERIUDHES KONTABEL</t>
  </si>
  <si>
    <t>VI</t>
  </si>
  <si>
    <t>MJETE MONETARE NE FUND TE PERIUDHES KONTABEL</t>
  </si>
  <si>
    <t>ADMINISTRATORI</t>
  </si>
  <si>
    <t>Vasil XEGA</t>
  </si>
  <si>
    <t>Kapiatali aksionar</t>
  </si>
  <si>
    <t>Primi I aksionit</t>
  </si>
  <si>
    <t>Aksionet    e Thesarit</t>
  </si>
  <si>
    <t>Rezerva statutore dhe    ligjore</t>
  </si>
  <si>
    <t>Rezerva  konvert.    monedhe    te huaja</t>
  </si>
  <si>
    <t>Fitimi I pashperndare</t>
  </si>
  <si>
    <t>Rezerva te  tjera</t>
  </si>
  <si>
    <t>Shuma  te parashikuara per reziqe</t>
  </si>
  <si>
    <t>Totali</t>
  </si>
  <si>
    <t>Efekti I ndrysh. Polikave kontabel</t>
  </si>
  <si>
    <t>Fitimi  neto I peiudhes kontabel</t>
  </si>
  <si>
    <t>Dividentet e paguar/deklaruar</t>
  </si>
  <si>
    <t>Transferime ne rezerven e detyrushme  ligjore</t>
  </si>
  <si>
    <t>Transferim ne rezerven e detyrushme  statutore</t>
  </si>
  <si>
    <t>Transferime ne rezerva te tjera</t>
  </si>
  <si>
    <t>Emetimi I kapiatlit aksionar</t>
  </si>
  <si>
    <t>Rezerva rivleresimi I AAGJ</t>
  </si>
  <si>
    <t>Transferim  ne detyrimet</t>
  </si>
  <si>
    <t>Blerje  aksionesh thesari</t>
  </si>
  <si>
    <t>Terheqje  kapitali per zvogelim</t>
  </si>
  <si>
    <t>Korigjim  gabime  te shkuara</t>
  </si>
  <si>
    <t>Shenimi   shpjegues</t>
  </si>
  <si>
    <t>Maksim Fejzulla</t>
  </si>
  <si>
    <t>ne leke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</si>
  <si>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</si>
  <si>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</si>
  <si>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</si>
  <si>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</si>
  <si>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</si>
  <si>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</si>
  <si>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</si>
  <si>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</si>
  <si>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</si>
  <si>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</si>
  <si>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</si>
  <si>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</si>
  <si>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TA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</si>
  <si>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</si>
  <si>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</si>
  <si>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</si>
  <si>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</si>
  <si>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</si>
  <si>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</si>
  <si>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</si>
  <si>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</si>
  <si>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</si>
  <si>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</si>
  <si>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</si>
  <si>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</si>
  <si>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</si>
  <si>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</si>
  <si>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</si>
  <si>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</si>
  <si>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</si>
  <si>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</si>
  <si>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</si>
  <si>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</si>
  <si>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</si>
  <si>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</si>
  <si>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</si>
  <si>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</si>
  <si>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</si>
  <si>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</si>
  <si>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</si>
  <si>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</si>
  <si>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</si>
  <si>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</si>
  <si>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</si>
  <si>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</si>
  <si>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</si>
  <si>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</si>
  <si>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</si>
  <si>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</si>
  <si>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</si>
  <si>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</si>
  <si>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</si>
  <si>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</si>
  <si>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</si>
  <si>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</si>
  <si>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</si>
  <si>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</si>
  <si>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</si>
  <si>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</si>
  <si>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</si>
  <si>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</si>
  <si>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</si>
  <si>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</si>
  <si>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</si>
  <si>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</si>
  <si>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</si>
  <si>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</si>
  <si>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</si>
  <si>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</si>
  <si>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</si>
  <si>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</si>
  <si>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</si>
  <si>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</si>
  <si>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</si>
  <si>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</si>
  <si>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</si>
  <si>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</si>
  <si>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</si>
  <si>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</si>
  <si>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</si>
  <si>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KORSEL  shpk</t>
  </si>
  <si>
    <t>NIPT : J64104124G</t>
  </si>
  <si>
    <t>Pershkrimi</t>
  </si>
  <si>
    <t>Njesia</t>
  </si>
  <si>
    <t>Llog. Inventare</t>
  </si>
  <si>
    <t>Kosto</t>
  </si>
  <si>
    <t>Vlefta</t>
  </si>
  <si>
    <t>Kg</t>
  </si>
  <si>
    <t>Boje plastike</t>
  </si>
  <si>
    <t>Llamarine</t>
  </si>
  <si>
    <t>cope</t>
  </si>
  <si>
    <t>Zmalto</t>
  </si>
  <si>
    <t>Gasoil</t>
  </si>
  <si>
    <t>Liter</t>
  </si>
  <si>
    <t>3124</t>
  </si>
  <si>
    <t>3127</t>
  </si>
  <si>
    <t>327</t>
  </si>
  <si>
    <t>fshesa per makineri</t>
  </si>
  <si>
    <t>3125</t>
  </si>
  <si>
    <t>Rota  kazanesh</t>
  </si>
  <si>
    <t>3128</t>
  </si>
  <si>
    <t>Anti Ruxho</t>
  </si>
  <si>
    <t>Rjete Teli</t>
  </si>
  <si>
    <t>Tel Bari</t>
  </si>
  <si>
    <t>3129</t>
  </si>
  <si>
    <t>Karoce Dore</t>
  </si>
  <si>
    <t>MAKSIM FEJZULLA</t>
  </si>
  <si>
    <t>KORSEL Shpk</t>
  </si>
  <si>
    <t>NIPTI: J64104124G</t>
  </si>
  <si>
    <t xml:space="preserve">                        Vlera kontabel e AAGJ te  shitur</t>
  </si>
  <si>
    <t xml:space="preserve">Rritje/renie ne tepricen e kerkesave te arketueshme                                    nga aktiviteti  </t>
  </si>
  <si>
    <t xml:space="preserve">Ritje renie e kredise afatshkurter </t>
  </si>
  <si>
    <t>Kontabel i miratuar</t>
  </si>
  <si>
    <t>KORSEL  SHPK</t>
  </si>
  <si>
    <t>Targa</t>
  </si>
  <si>
    <t>Kategoria</t>
  </si>
  <si>
    <t>Marka</t>
  </si>
  <si>
    <t>Modeli</t>
  </si>
  <si>
    <t>Vlera fillestare</t>
  </si>
  <si>
    <t>KO 7406 A</t>
  </si>
  <si>
    <t>Kamion</t>
  </si>
  <si>
    <t xml:space="preserve">Fiat  </t>
  </si>
  <si>
    <t>Iveco 120E18</t>
  </si>
  <si>
    <t>KO 8623 A</t>
  </si>
  <si>
    <t xml:space="preserve">M. Benz </t>
  </si>
  <si>
    <t>KO 9614 A</t>
  </si>
  <si>
    <t>M. Benz</t>
  </si>
  <si>
    <t>KO 9616 A</t>
  </si>
  <si>
    <t>KO 2224 B</t>
  </si>
  <si>
    <t>KO 2867 B</t>
  </si>
  <si>
    <t>Volkswagen</t>
  </si>
  <si>
    <t>Golf</t>
  </si>
  <si>
    <t>KO 3319 B</t>
  </si>
  <si>
    <t>Man</t>
  </si>
  <si>
    <t>KO 3638 B</t>
  </si>
  <si>
    <t>KO 6895 B</t>
  </si>
  <si>
    <t>KO 7136 B</t>
  </si>
  <si>
    <t xml:space="preserve">MAN  </t>
  </si>
  <si>
    <t>KO 7365 B</t>
  </si>
  <si>
    <t>1414K</t>
  </si>
  <si>
    <t>KO 7681 B</t>
  </si>
  <si>
    <t xml:space="preserve">D.Chrysler  </t>
  </si>
  <si>
    <t>KO 7815 B</t>
  </si>
  <si>
    <t>Kama</t>
  </si>
  <si>
    <t>KMC-1021</t>
  </si>
  <si>
    <t>KO 7841 B</t>
  </si>
  <si>
    <t>Skoda</t>
  </si>
  <si>
    <t>RT</t>
  </si>
  <si>
    <t>TR 7063 R</t>
  </si>
  <si>
    <t>TR 7064 R</t>
  </si>
  <si>
    <t>T48</t>
  </si>
  <si>
    <t>TR 7065 R</t>
  </si>
  <si>
    <t>M.Benz</t>
  </si>
  <si>
    <t>811D</t>
  </si>
  <si>
    <t>TR 7102 R</t>
  </si>
  <si>
    <t>MO8</t>
  </si>
  <si>
    <t>TR 7103 R</t>
  </si>
  <si>
    <t>TR 7104 R</t>
  </si>
  <si>
    <t>TR 7105 R</t>
  </si>
  <si>
    <t>TR 7106 R</t>
  </si>
  <si>
    <t>TR 7109 R</t>
  </si>
  <si>
    <t>TR 7110 R</t>
  </si>
  <si>
    <t>TR 7113 R</t>
  </si>
  <si>
    <t>MAN</t>
  </si>
  <si>
    <t>TR 7114 R</t>
  </si>
  <si>
    <t>SCHIMTZ</t>
  </si>
  <si>
    <t>SK153SX</t>
  </si>
  <si>
    <t>TR 7156 R</t>
  </si>
  <si>
    <t>307D</t>
  </si>
  <si>
    <t>TR 7963 R</t>
  </si>
  <si>
    <t>PFAU</t>
  </si>
  <si>
    <t>S85</t>
  </si>
  <si>
    <t>TR 1152 S</t>
  </si>
  <si>
    <t>TR 0739 U</t>
  </si>
  <si>
    <t>VETURE</t>
  </si>
  <si>
    <t>M.BENZ</t>
  </si>
  <si>
    <t>124(200d)</t>
  </si>
  <si>
    <t>TR 1091 U</t>
  </si>
  <si>
    <t>APV</t>
  </si>
  <si>
    <t>M. BENZ</t>
  </si>
  <si>
    <t>TR 1139 U</t>
  </si>
  <si>
    <t>Volvo</t>
  </si>
  <si>
    <t>B7A</t>
  </si>
  <si>
    <t xml:space="preserve">Buldozier </t>
  </si>
  <si>
    <t>KO9637B</t>
  </si>
  <si>
    <t>Fadrome</t>
  </si>
  <si>
    <t>Caterpillar</t>
  </si>
  <si>
    <t>438B</t>
  </si>
  <si>
    <t>TR8500R</t>
  </si>
  <si>
    <t>veture</t>
  </si>
  <si>
    <t>vw</t>
  </si>
  <si>
    <t>tuareg</t>
  </si>
  <si>
    <t>Veture</t>
  </si>
  <si>
    <t xml:space="preserve">BMW </t>
  </si>
  <si>
    <t>X6</t>
  </si>
  <si>
    <t>traktor</t>
  </si>
  <si>
    <t>Rimorkio</t>
  </si>
  <si>
    <t>Citroen</t>
  </si>
  <si>
    <t>c4</t>
  </si>
  <si>
    <t xml:space="preserve">SHUMA </t>
  </si>
  <si>
    <t>Boje vaji</t>
  </si>
  <si>
    <t>Profile  Hekuri</t>
  </si>
  <si>
    <t>GJENDJA EINVENTARIT  DATE 31/12/2012</t>
  </si>
  <si>
    <t>Amort. I akumuluar 01.01.2012</t>
  </si>
  <si>
    <t>Amortizimi 2012</t>
  </si>
  <si>
    <t>Vl. Kontabel 31.12.2012</t>
  </si>
  <si>
    <t xml:space="preserve">Kamioncine </t>
  </si>
  <si>
    <t>D. Chrysler</t>
  </si>
  <si>
    <t>BILANCI KONTABEL</t>
  </si>
  <si>
    <t xml:space="preserve">Shuma </t>
  </si>
  <si>
    <t>Total</t>
  </si>
  <si>
    <t>Totali Aktivet</t>
  </si>
  <si>
    <t xml:space="preserve">Vasil XEGA </t>
  </si>
  <si>
    <t>Maksim FEJZULLA</t>
  </si>
  <si>
    <t>Huate</t>
  </si>
  <si>
    <t>Totali Huate</t>
  </si>
  <si>
    <t>DIFERENCA</t>
  </si>
  <si>
    <t>Printuar nga Alpha Business     www.imb.al</t>
  </si>
  <si>
    <t>Vasil Xega</t>
  </si>
  <si>
    <t xml:space="preserve">                                   Periudha 01/01/2013-31/12/2013</t>
  </si>
  <si>
    <t>Divident I paguar (sistemim I gabimeve te shkuara)</t>
  </si>
  <si>
    <t xml:space="preserve">                 PASQYRA E NDRYSHIMIT TE KAPITALIT      (Periudha 01 Janar - 31 Dhjetor 2013)</t>
  </si>
  <si>
    <t>Pozicioni I rregulluar 01.01.2013</t>
  </si>
  <si>
    <t>Pozicioni me 31 Dhjetor 2012</t>
  </si>
  <si>
    <t>Pozicioni  me 31 Dhjetor 2013</t>
  </si>
  <si>
    <t>Aktivet Afatgjata Materiale  me vlere fillestare   2013</t>
  </si>
  <si>
    <t>Amortizimi A.A.Materiale   2013</t>
  </si>
  <si>
    <t>Vlera Kontabel Neto e A.A.Materiale  2013</t>
  </si>
  <si>
    <t>Rrota karroce</t>
  </si>
  <si>
    <t>312</t>
  </si>
  <si>
    <t>Arkivol</t>
  </si>
  <si>
    <t>Hekur ndertimi</t>
  </si>
  <si>
    <t>Tretes (spirit White)</t>
  </si>
  <si>
    <t>Lopata</t>
  </si>
  <si>
    <t>Pompe uji elektrike</t>
  </si>
  <si>
    <t>AA892CC</t>
  </si>
  <si>
    <t xml:space="preserve">AA893CC </t>
  </si>
  <si>
    <t xml:space="preserve">Kam Man </t>
  </si>
  <si>
    <t>kam man</t>
  </si>
  <si>
    <t>INVENRARI I MJETEVE TE TRANSPORTIT   NE PRONESI TE FIRMES DATE 31/12/2013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</si>
</sst>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#,##0.00_);\-#,##0.00"/>
    <numFmt numFmtId="176" formatCode="#,##0_);\-#,##0"/>
    <numFmt numFmtId="177" formatCode="_-* #,##0_L_e_k_-;\-* #,##0_L_e_k_-;_-* &quot;-&quot;??_L_e_k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8.9"/>
      <color indexed="8"/>
      <name val="Microsoft Sans Serif"/>
      <family val="2"/>
    </font>
    <font>
      <b/>
      <sz val="10"/>
      <color indexed="8"/>
      <name val="MS Sans Serif"/>
      <family val="2"/>
    </font>
    <font>
      <b/>
      <sz val="16"/>
      <color indexed="8"/>
      <name val="Microsoft Sans Serif"/>
      <family val="2"/>
    </font>
    <font>
      <b/>
      <sz val="13.5"/>
      <color indexed="8"/>
      <name val="MS Serif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MS Serif"/>
      <family val="1"/>
    </font>
    <font>
      <sz val="13.9"/>
      <color indexed="8"/>
      <name val="Microsoft Sans Serif"/>
      <family val="2"/>
    </font>
    <font>
      <b/>
      <sz val="8.9"/>
      <color indexed="8"/>
      <name val="Tahoma"/>
      <family val="2"/>
    </font>
    <font>
      <sz val="9.95"/>
      <color indexed="8"/>
      <name val="Microsoft Sans Serif"/>
      <family val="2"/>
    </font>
    <font>
      <b/>
      <sz val="9.95"/>
      <color indexed="8"/>
      <name val="Microsoft Sans Serif"/>
      <family val="2"/>
    </font>
    <font>
      <sz val="11"/>
      <color indexed="8"/>
      <name val="Arial"/>
      <family val="2"/>
    </font>
    <font>
      <i/>
      <sz val="6.95"/>
      <color indexed="8"/>
      <name val="Tahoma"/>
      <family val="2"/>
    </font>
    <font>
      <b/>
      <sz val="12"/>
      <color indexed="8"/>
      <name val="MS Serif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Microsoft Sans Serif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"/>
      <color indexed="8"/>
      <name val="Times New Roman"/>
      <family val="1"/>
    </font>
    <font>
      <b/>
      <sz val="10"/>
      <color indexed="8"/>
      <name val="Tahoma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b/>
      <sz val="10.55"/>
      <name val="Microsoft Sans Serif"/>
      <family val="2"/>
    </font>
    <font>
      <b/>
      <sz val="12"/>
      <color indexed="8"/>
      <name val="Microsoft Sans Serif"/>
      <family val="2"/>
    </font>
    <font>
      <b/>
      <sz val="11.05"/>
      <color indexed="8"/>
      <name val="Microsoft Sans Serif"/>
      <family val="2"/>
    </font>
    <font>
      <b/>
      <sz val="10.55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0.55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.5"/>
      <color indexed="8"/>
      <name val="Microsoft Sans Serif"/>
      <family val="2"/>
    </font>
    <font>
      <sz val="8"/>
      <color indexed="8"/>
      <name val="MS Sans Serif"/>
      <family val="2"/>
    </font>
    <font>
      <b/>
      <sz val="9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gency FB"/>
      <family val="2"/>
    </font>
    <font>
      <sz val="10"/>
      <color indexed="8"/>
      <name val="Agency FB"/>
      <family val="2"/>
    </font>
    <font>
      <sz val="11"/>
      <color indexed="8"/>
      <name val="Bauhaus 93"/>
      <family val="5"/>
    </font>
    <font>
      <b/>
      <sz val="11"/>
      <color indexed="8"/>
      <name val="Agency FB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gency FB"/>
      <family val="2"/>
    </font>
    <font>
      <sz val="10"/>
      <color theme="1"/>
      <name val="Agency FB"/>
      <family val="2"/>
    </font>
    <font>
      <sz val="11"/>
      <color theme="1"/>
      <name val="Bauhaus 93"/>
      <family val="5"/>
    </font>
    <font>
      <b/>
      <sz val="11"/>
      <color theme="1"/>
      <name val="Agency FB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6" fillId="0" borderId="0" xfId="57" applyFont="1" applyAlignment="1">
      <alignment horizontal="left" vertical="center"/>
      <protection/>
    </xf>
    <xf numFmtId="0" fontId="8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4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82" fillId="0" borderId="0" xfId="0" applyFont="1" applyAlignment="1">
      <alignment/>
    </xf>
    <xf numFmtId="0" fontId="28" fillId="0" borderId="10" xfId="0" applyFont="1" applyBorder="1" applyAlignment="1">
      <alignment/>
    </xf>
    <xf numFmtId="172" fontId="26" fillId="0" borderId="10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10" xfId="42" applyNumberFormat="1" applyFont="1" applyBorder="1" applyAlignment="1">
      <alignment/>
    </xf>
    <xf numFmtId="171" fontId="0" fillId="0" borderId="10" xfId="42" applyFont="1" applyBorder="1" applyAlignment="1">
      <alignment/>
    </xf>
    <xf numFmtId="0" fontId="26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172" fontId="29" fillId="0" borderId="12" xfId="42" applyNumberFormat="1" applyFont="1" applyBorder="1" applyAlignment="1">
      <alignment vertical="center"/>
    </xf>
    <xf numFmtId="172" fontId="29" fillId="0" borderId="13" xfId="42" applyNumberFormat="1" applyFont="1" applyBorder="1" applyAlignment="1">
      <alignment vertical="center"/>
    </xf>
    <xf numFmtId="3" fontId="26" fillId="0" borderId="10" xfId="45" applyNumberFormat="1" applyBorder="1" applyAlignment="1">
      <alignment/>
    </xf>
    <xf numFmtId="1" fontId="0" fillId="0" borderId="10" xfId="0" applyNumberFormat="1" applyBorder="1" applyAlignment="1">
      <alignment/>
    </xf>
    <xf numFmtId="3" fontId="29" fillId="0" borderId="12" xfId="45" applyNumberFormat="1" applyFont="1" applyBorder="1" applyAlignment="1">
      <alignment vertical="center"/>
    </xf>
    <xf numFmtId="3" fontId="29" fillId="0" borderId="13" xfId="45" applyNumberFormat="1" applyFont="1" applyBorder="1" applyAlignment="1">
      <alignment vertical="center"/>
    </xf>
    <xf numFmtId="1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58" applyFont="1" applyBorder="1" applyAlignment="1">
      <alignment horizontal="center"/>
      <protection/>
    </xf>
    <xf numFmtId="0" fontId="2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1" fontId="26" fillId="0" borderId="10" xfId="42" applyFont="1" applyBorder="1" applyAlignment="1">
      <alignment vertical="center"/>
    </xf>
    <xf numFmtId="171" fontId="84" fillId="0" borderId="10" xfId="42" applyFont="1" applyBorder="1" applyAlignment="1">
      <alignment vertical="center"/>
    </xf>
    <xf numFmtId="171" fontId="7" fillId="0" borderId="10" xfId="42" applyFont="1" applyBorder="1" applyAlignment="1">
      <alignment vertical="center"/>
    </xf>
    <xf numFmtId="0" fontId="26" fillId="0" borderId="14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4" fillId="0" borderId="0" xfId="0" applyFont="1" applyBorder="1" applyAlignment="1">
      <alignment/>
    </xf>
    <xf numFmtId="171" fontId="84" fillId="0" borderId="0" xfId="42" applyFont="1" applyBorder="1" applyAlignment="1">
      <alignment vertical="center"/>
    </xf>
    <xf numFmtId="0" fontId="7" fillId="0" borderId="15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8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172" fontId="84" fillId="0" borderId="10" xfId="42" applyNumberFormat="1" applyFont="1" applyBorder="1" applyAlignment="1">
      <alignment vertical="center"/>
    </xf>
    <xf numFmtId="172" fontId="7" fillId="0" borderId="10" xfId="42" applyNumberFormat="1" applyFont="1" applyBorder="1" applyAlignment="1">
      <alignment vertical="center"/>
    </xf>
    <xf numFmtId="172" fontId="26" fillId="0" borderId="10" xfId="42" applyNumberFormat="1" applyFont="1" applyBorder="1" applyAlignment="1">
      <alignment vertical="center"/>
    </xf>
    <xf numFmtId="172" fontId="86" fillId="0" borderId="10" xfId="42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right" vertical="center"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31" fillId="0" borderId="1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26" fillId="0" borderId="22" xfId="45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3" fontId="26" fillId="0" borderId="24" xfId="45" applyNumberFormat="1" applyBorder="1" applyAlignment="1">
      <alignment/>
    </xf>
    <xf numFmtId="3" fontId="26" fillId="0" borderId="25" xfId="45" applyNumberFormat="1" applyBorder="1" applyAlignment="1">
      <alignment/>
    </xf>
    <xf numFmtId="0" fontId="0" fillId="0" borderId="26" xfId="0" applyBorder="1" applyAlignment="1">
      <alignment horizontal="center"/>
    </xf>
    <xf numFmtId="0" fontId="2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3" fontId="26" fillId="0" borderId="18" xfId="45" applyNumberFormat="1" applyBorder="1" applyAlignment="1">
      <alignment/>
    </xf>
    <xf numFmtId="3" fontId="26" fillId="0" borderId="27" xfId="45" applyNumberFormat="1" applyBorder="1" applyAlignment="1">
      <alignment/>
    </xf>
    <xf numFmtId="14" fontId="26" fillId="0" borderId="28" xfId="0" applyNumberFormat="1" applyFont="1" applyBorder="1" applyAlignment="1">
      <alignment horizontal="center"/>
    </xf>
    <xf numFmtId="14" fontId="26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8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172" fontId="26" fillId="0" borderId="31" xfId="42" applyNumberFormat="1" applyFont="1" applyBorder="1" applyAlignment="1">
      <alignment/>
    </xf>
    <xf numFmtId="172" fontId="26" fillId="0" borderId="32" xfId="42" applyNumberFormat="1" applyFont="1" applyBorder="1" applyAlignment="1">
      <alignment/>
    </xf>
    <xf numFmtId="172" fontId="26" fillId="0" borderId="22" xfId="42" applyNumberFormat="1" applyFont="1" applyBorder="1" applyAlignment="1">
      <alignment/>
    </xf>
    <xf numFmtId="172" fontId="26" fillId="0" borderId="24" xfId="42" applyNumberFormat="1" applyFont="1" applyBorder="1" applyAlignment="1">
      <alignment/>
    </xf>
    <xf numFmtId="172" fontId="26" fillId="0" borderId="25" xfId="42" applyNumberFormat="1" applyFont="1" applyBorder="1" applyAlignment="1">
      <alignment/>
    </xf>
    <xf numFmtId="0" fontId="28" fillId="0" borderId="33" xfId="0" applyFont="1" applyBorder="1" applyAlignment="1">
      <alignment/>
    </xf>
    <xf numFmtId="172" fontId="0" fillId="0" borderId="31" xfId="0" applyNumberFormat="1" applyBorder="1" applyAlignment="1">
      <alignment horizontal="center"/>
    </xf>
    <xf numFmtId="3" fontId="26" fillId="0" borderId="31" xfId="45" applyNumberFormat="1" applyBorder="1" applyAlignment="1">
      <alignment/>
    </xf>
    <xf numFmtId="3" fontId="26" fillId="0" borderId="32" xfId="45" applyNumberFormat="1" applyBorder="1" applyAlignment="1">
      <alignment/>
    </xf>
    <xf numFmtId="0" fontId="6" fillId="0" borderId="0" xfId="0" applyFont="1" applyAlignment="1">
      <alignment horizontal="left" vertical="center"/>
    </xf>
    <xf numFmtId="0" fontId="87" fillId="0" borderId="0" xfId="0" applyFont="1" applyAlignment="1">
      <alignment/>
    </xf>
    <xf numFmtId="0" fontId="88" fillId="0" borderId="30" xfId="0" applyFont="1" applyBorder="1" applyAlignment="1">
      <alignment/>
    </xf>
    <xf numFmtId="0" fontId="88" fillId="0" borderId="31" xfId="0" applyFont="1" applyBorder="1" applyAlignment="1">
      <alignment/>
    </xf>
    <xf numFmtId="0" fontId="88" fillId="0" borderId="31" xfId="0" applyFont="1" applyBorder="1" applyAlignment="1">
      <alignment horizontal="left"/>
    </xf>
    <xf numFmtId="172" fontId="88" fillId="0" borderId="31" xfId="42" applyNumberFormat="1" applyFont="1" applyBorder="1" applyAlignment="1">
      <alignment/>
    </xf>
    <xf numFmtId="172" fontId="88" fillId="0" borderId="32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88" fillId="0" borderId="21" xfId="0" applyFont="1" applyBorder="1" applyAlignment="1">
      <alignment/>
    </xf>
    <xf numFmtId="0" fontId="88" fillId="0" borderId="10" xfId="0" applyFont="1" applyBorder="1" applyAlignment="1">
      <alignment/>
    </xf>
    <xf numFmtId="0" fontId="88" fillId="0" borderId="10" xfId="0" applyFont="1" applyBorder="1" applyAlignment="1">
      <alignment horizontal="left"/>
    </xf>
    <xf numFmtId="172" fontId="88" fillId="0" borderId="10" xfId="42" applyNumberFormat="1" applyFont="1" applyBorder="1" applyAlignment="1">
      <alignment/>
    </xf>
    <xf numFmtId="172" fontId="88" fillId="0" borderId="22" xfId="42" applyNumberFormat="1" applyFont="1" applyBorder="1" applyAlignment="1">
      <alignment/>
    </xf>
    <xf numFmtId="172" fontId="89" fillId="0" borderId="10" xfId="42" applyNumberFormat="1" applyFont="1" applyBorder="1" applyAlignment="1">
      <alignment/>
    </xf>
    <xf numFmtId="0" fontId="36" fillId="0" borderId="10" xfId="0" applyFont="1" applyBorder="1" applyAlignment="1">
      <alignment vertical="center"/>
    </xf>
    <xf numFmtId="175" fontId="36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21" fillId="0" borderId="34" xfId="0" applyFont="1" applyBorder="1" applyAlignment="1">
      <alignment horizontal="center" vertical="center" wrapText="1"/>
    </xf>
    <xf numFmtId="14" fontId="4" fillId="0" borderId="35" xfId="0" applyNumberFormat="1" applyFont="1" applyFill="1" applyBorder="1" applyAlignment="1" applyProtection="1">
      <alignment horizontal="center" wrapText="1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 horizontal="center"/>
      <protection/>
    </xf>
    <xf numFmtId="0" fontId="0" fillId="0" borderId="37" xfId="0" applyNumberFormat="1" applyFill="1" applyBorder="1" applyAlignment="1" applyProtection="1">
      <alignment/>
      <protection/>
    </xf>
    <xf numFmtId="0" fontId="39" fillId="0" borderId="0" xfId="0" applyFont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0" fillId="0" borderId="39" xfId="0" applyNumberFormat="1" applyFill="1" applyBorder="1" applyAlignment="1" applyProtection="1">
      <alignment/>
      <protection/>
    </xf>
    <xf numFmtId="0" fontId="0" fillId="0" borderId="40" xfId="0" applyNumberFormat="1" applyFill="1" applyBorder="1" applyAlignment="1" applyProtection="1">
      <alignment horizontal="center"/>
      <protection/>
    </xf>
    <xf numFmtId="0" fontId="0" fillId="0" borderId="40" xfId="0" applyNumberFormat="1" applyFill="1" applyBorder="1" applyAlignment="1" applyProtection="1">
      <alignment/>
      <protection/>
    </xf>
    <xf numFmtId="1" fontId="40" fillId="0" borderId="41" xfId="0" applyNumberFormat="1" applyFont="1" applyBorder="1" applyAlignment="1">
      <alignment horizontal="center" vertical="center"/>
    </xf>
    <xf numFmtId="0" fontId="40" fillId="0" borderId="41" xfId="0" applyFont="1" applyBorder="1" applyAlignment="1">
      <alignment vertical="center"/>
    </xf>
    <xf numFmtId="0" fontId="0" fillId="0" borderId="41" xfId="0" applyNumberFormat="1" applyFill="1" applyBorder="1" applyAlignment="1" applyProtection="1">
      <alignment horizontal="center"/>
      <protection/>
    </xf>
    <xf numFmtId="3" fontId="40" fillId="0" borderId="41" xfId="0" applyNumberFormat="1" applyFont="1" applyBorder="1" applyAlignment="1">
      <alignment horizontal="right" vertical="center"/>
    </xf>
    <xf numFmtId="1" fontId="40" fillId="0" borderId="37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2" fillId="0" borderId="42" xfId="0" applyFont="1" applyBorder="1" applyAlignment="1">
      <alignment horizontal="center" vertical="center"/>
    </xf>
    <xf numFmtId="0" fontId="42" fillId="0" borderId="42" xfId="0" applyFont="1" applyBorder="1" applyAlignment="1">
      <alignment vertical="center"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2" xfId="0" applyNumberFormat="1" applyFill="1" applyBorder="1" applyAlignment="1" applyProtection="1">
      <alignment/>
      <protection/>
    </xf>
    <xf numFmtId="0" fontId="42" fillId="0" borderId="40" xfId="0" applyFont="1" applyBorder="1" applyAlignment="1">
      <alignment horizontal="center" vertical="center"/>
    </xf>
    <xf numFmtId="0" fontId="42" fillId="0" borderId="40" xfId="0" applyFont="1" applyBorder="1" applyAlignment="1">
      <alignment vertical="center"/>
    </xf>
    <xf numFmtId="0" fontId="0" fillId="0" borderId="41" xfId="0" applyNumberFormat="1" applyFill="1" applyBorder="1" applyAlignment="1" applyProtection="1">
      <alignment/>
      <protection/>
    </xf>
    <xf numFmtId="0" fontId="13" fillId="0" borderId="41" xfId="0" applyFont="1" applyBorder="1" applyAlignment="1">
      <alignment horizontal="left" vertical="center"/>
    </xf>
    <xf numFmtId="1" fontId="40" fillId="0" borderId="0" xfId="0" applyNumberFormat="1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7" xfId="0" applyFont="1" applyBorder="1" applyAlignment="1">
      <alignment vertical="center"/>
    </xf>
    <xf numFmtId="172" fontId="0" fillId="0" borderId="42" xfId="42" applyNumberFormat="1" applyFont="1" applyFill="1" applyBorder="1" applyAlignment="1" applyProtection="1">
      <alignment/>
      <protection/>
    </xf>
    <xf numFmtId="172" fontId="2" fillId="0" borderId="42" xfId="42" applyNumberFormat="1" applyFont="1" applyFill="1" applyBorder="1" applyAlignment="1" applyProtection="1">
      <alignment/>
      <protection/>
    </xf>
    <xf numFmtId="3" fontId="13" fillId="0" borderId="41" xfId="0" applyNumberFormat="1" applyFont="1" applyBorder="1" applyAlignment="1">
      <alignment horizontal="right" vertical="center"/>
    </xf>
    <xf numFmtId="3" fontId="42" fillId="0" borderId="42" xfId="0" applyNumberFormat="1" applyFont="1" applyBorder="1" applyAlignment="1">
      <alignment horizontal="right" vertical="center"/>
    </xf>
    <xf numFmtId="1" fontId="40" fillId="0" borderId="42" xfId="0" applyNumberFormat="1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1" fontId="40" fillId="0" borderId="40" xfId="0" applyNumberFormat="1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41" xfId="0" applyFont="1" applyBorder="1" applyAlignment="1">
      <alignment horizontal="left" vertical="center"/>
    </xf>
    <xf numFmtId="3" fontId="37" fillId="0" borderId="41" xfId="0" applyNumberFormat="1" applyFont="1" applyBorder="1" applyAlignment="1">
      <alignment horizontal="right" vertical="center"/>
    </xf>
    <xf numFmtId="0" fontId="39" fillId="0" borderId="37" xfId="0" applyFont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172" fontId="0" fillId="0" borderId="40" xfId="42" applyNumberFormat="1" applyFont="1" applyFill="1" applyBorder="1" applyAlignment="1" applyProtection="1">
      <alignment/>
      <protection/>
    </xf>
    <xf numFmtId="3" fontId="42" fillId="0" borderId="40" xfId="0" applyNumberFormat="1" applyFont="1" applyBorder="1" applyAlignment="1">
      <alignment horizontal="right" vertical="center"/>
    </xf>
    <xf numFmtId="3" fontId="40" fillId="0" borderId="40" xfId="0" applyNumberFormat="1" applyFont="1" applyBorder="1" applyAlignment="1">
      <alignment horizontal="right" vertical="center"/>
    </xf>
    <xf numFmtId="0" fontId="37" fillId="0" borderId="43" xfId="0" applyFont="1" applyBorder="1" applyAlignment="1">
      <alignment horizontal="left" vertical="center"/>
    </xf>
    <xf numFmtId="0" fontId="0" fillId="0" borderId="35" xfId="0" applyNumberFormat="1" applyFill="1" applyBorder="1" applyAlignment="1" applyProtection="1">
      <alignment horizontal="center"/>
      <protection/>
    </xf>
    <xf numFmtId="3" fontId="37" fillId="0" borderId="35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0" fillId="0" borderId="44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1" fontId="40" fillId="0" borderId="45" xfId="0" applyNumberFormat="1" applyFont="1" applyBorder="1" applyAlignment="1">
      <alignment horizontal="center" vertical="center"/>
    </xf>
    <xf numFmtId="0" fontId="40" fillId="0" borderId="46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vertical="center"/>
    </xf>
    <xf numFmtId="0" fontId="40" fillId="0" borderId="45" xfId="0" applyFont="1" applyBorder="1" applyAlignment="1">
      <alignment horizontal="center" vertical="center"/>
    </xf>
    <xf numFmtId="0" fontId="40" fillId="0" borderId="49" xfId="0" applyFont="1" applyBorder="1" applyAlignment="1">
      <alignment vertical="center"/>
    </xf>
    <xf numFmtId="172" fontId="0" fillId="0" borderId="50" xfId="42" applyNumberFormat="1" applyFont="1" applyFill="1" applyBorder="1" applyAlignment="1" applyProtection="1">
      <alignment/>
      <protection/>
    </xf>
    <xf numFmtId="0" fontId="40" fillId="0" borderId="48" xfId="0" applyFont="1" applyBorder="1" applyAlignment="1">
      <alignment vertical="center"/>
    </xf>
    <xf numFmtId="0" fontId="0" fillId="0" borderId="51" xfId="0" applyNumberFormat="1" applyFill="1" applyBorder="1" applyAlignment="1" applyProtection="1">
      <alignment/>
      <protection/>
    </xf>
    <xf numFmtId="0" fontId="39" fillId="0" borderId="43" xfId="0" applyFont="1" applyBorder="1" applyAlignment="1">
      <alignment vertical="center"/>
    </xf>
    <xf numFmtId="172" fontId="43" fillId="0" borderId="42" xfId="42" applyNumberFormat="1" applyFont="1" applyFill="1" applyBorder="1" applyAlignment="1" applyProtection="1">
      <alignment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 horizontal="center"/>
      <protection/>
    </xf>
    <xf numFmtId="3" fontId="40" fillId="0" borderId="42" xfId="0" applyNumberFormat="1" applyFont="1" applyBorder="1" applyAlignment="1">
      <alignment horizontal="right" vertical="center"/>
    </xf>
    <xf numFmtId="0" fontId="40" fillId="0" borderId="54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3" fontId="40" fillId="0" borderId="37" xfId="0" applyNumberFormat="1" applyFont="1" applyBorder="1" applyAlignment="1">
      <alignment horizontal="right" vertical="center"/>
    </xf>
    <xf numFmtId="1" fontId="40" fillId="0" borderId="47" xfId="0" applyNumberFormat="1" applyFont="1" applyBorder="1" applyAlignment="1">
      <alignment horizontal="center" vertical="center"/>
    </xf>
    <xf numFmtId="0" fontId="0" fillId="0" borderId="50" xfId="0" applyNumberFormat="1" applyFill="1" applyBorder="1" applyAlignment="1" applyProtection="1">
      <alignment horizontal="center"/>
      <protection/>
    </xf>
    <xf numFmtId="3" fontId="37" fillId="0" borderId="50" xfId="0" applyNumberFormat="1" applyFont="1" applyBorder="1" applyAlignment="1">
      <alignment horizontal="right" vertical="center"/>
    </xf>
    <xf numFmtId="0" fontId="4" fillId="0" borderId="55" xfId="0" applyNumberFormat="1" applyFont="1" applyFill="1" applyBorder="1" applyAlignment="1" applyProtection="1">
      <alignment/>
      <protection/>
    </xf>
    <xf numFmtId="3" fontId="44" fillId="0" borderId="41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21" fillId="0" borderId="56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42" fillId="0" borderId="58" xfId="0" applyFont="1" applyBorder="1" applyAlignment="1">
      <alignment horizontal="center" vertical="center"/>
    </xf>
    <xf numFmtId="172" fontId="14" fillId="0" borderId="37" xfId="42" applyNumberFormat="1" applyFont="1" applyBorder="1" applyAlignment="1">
      <alignment horizontal="right" vertical="center"/>
    </xf>
    <xf numFmtId="0" fontId="42" fillId="0" borderId="59" xfId="0" applyFont="1" applyBorder="1" applyAlignment="1">
      <alignment horizontal="center" vertical="center"/>
    </xf>
    <xf numFmtId="172" fontId="14" fillId="0" borderId="42" xfId="42" applyNumberFormat="1" applyFont="1" applyBorder="1" applyAlignment="1">
      <alignment horizontal="right" vertical="center"/>
    </xf>
    <xf numFmtId="172" fontId="14" fillId="0" borderId="42" xfId="42" applyNumberFormat="1" applyFont="1" applyFill="1" applyBorder="1" applyAlignment="1" applyProtection="1">
      <alignment/>
      <protection/>
    </xf>
    <xf numFmtId="0" fontId="42" fillId="0" borderId="42" xfId="0" applyFont="1" applyBorder="1" applyAlignment="1">
      <alignment horizontal="right" vertical="center"/>
    </xf>
    <xf numFmtId="172" fontId="23" fillId="0" borderId="42" xfId="42" applyNumberFormat="1" applyFont="1" applyBorder="1" applyAlignment="1">
      <alignment horizontal="right" vertical="center"/>
    </xf>
    <xf numFmtId="0" fontId="40" fillId="0" borderId="47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172" fontId="14" fillId="0" borderId="40" xfId="42" applyNumberFormat="1" applyFont="1" applyBorder="1" applyAlignment="1">
      <alignment horizontal="right" vertical="center"/>
    </xf>
    <xf numFmtId="0" fontId="40" fillId="0" borderId="43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0" fillId="0" borderId="61" xfId="0" applyFont="1" applyBorder="1" applyAlignment="1">
      <alignment horizontal="center" vertical="center"/>
    </xf>
    <xf numFmtId="172" fontId="23" fillId="0" borderId="41" xfId="42" applyNumberFormat="1" applyFont="1" applyBorder="1" applyAlignment="1">
      <alignment horizontal="right" vertical="center"/>
    </xf>
    <xf numFmtId="0" fontId="42" fillId="0" borderId="45" xfId="0" applyFont="1" applyBorder="1" applyAlignment="1">
      <alignment horizontal="center" vertical="center"/>
    </xf>
    <xf numFmtId="172" fontId="14" fillId="0" borderId="45" xfId="42" applyNumberFormat="1" applyFon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172" fontId="14" fillId="0" borderId="47" xfId="42" applyNumberFormat="1" applyFont="1" applyBorder="1" applyAlignment="1">
      <alignment horizontal="right" vertical="center"/>
    </xf>
    <xf numFmtId="0" fontId="40" fillId="0" borderId="41" xfId="0" applyFont="1" applyBorder="1" applyAlignment="1">
      <alignment horizontal="center" vertical="center"/>
    </xf>
    <xf numFmtId="0" fontId="40" fillId="0" borderId="5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left" vertical="center"/>
    </xf>
    <xf numFmtId="0" fontId="2" fillId="0" borderId="61" xfId="0" applyNumberFormat="1" applyFont="1" applyFill="1" applyBorder="1" applyAlignment="1" applyProtection="1">
      <alignment horizont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63" xfId="0" applyFont="1" applyBorder="1" applyAlignment="1">
      <alignment horizontal="left" vertical="center"/>
    </xf>
    <xf numFmtId="0" fontId="0" fillId="0" borderId="64" xfId="0" applyNumberFormat="1" applyFill="1" applyBorder="1" applyAlignment="1" applyProtection="1">
      <alignment horizontal="center"/>
      <protection/>
    </xf>
    <xf numFmtId="172" fontId="0" fillId="0" borderId="35" xfId="0" applyNumberFormat="1" applyFill="1" applyBorder="1" applyAlignment="1" applyProtection="1">
      <alignment/>
      <protection/>
    </xf>
    <xf numFmtId="172" fontId="46" fillId="0" borderId="65" xfId="42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1" fillId="0" borderId="66" xfId="0" applyFont="1" applyBorder="1" applyAlignment="1">
      <alignment horizontal="center" vertical="center" wrapText="1"/>
    </xf>
    <xf numFmtId="14" fontId="4" fillId="0" borderId="50" xfId="0" applyNumberFormat="1" applyFont="1" applyFill="1" applyBorder="1" applyAlignment="1" applyProtection="1">
      <alignment horizontal="center" wrapText="1"/>
      <protection/>
    </xf>
    <xf numFmtId="0" fontId="8" fillId="0" borderId="67" xfId="0" applyFont="1" applyBorder="1" applyAlignment="1">
      <alignment/>
    </xf>
    <xf numFmtId="0" fontId="20" fillId="0" borderId="67" xfId="0" applyFont="1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center"/>
    </xf>
    <xf numFmtId="172" fontId="1" fillId="33" borderId="67" xfId="42" applyNumberFormat="1" applyFont="1" applyFill="1" applyBorder="1" applyAlignment="1">
      <alignment horizontal="right"/>
    </xf>
    <xf numFmtId="0" fontId="0" fillId="0" borderId="67" xfId="0" applyBorder="1" applyAlignment="1">
      <alignment horizontal="right"/>
    </xf>
    <xf numFmtId="0" fontId="2" fillId="0" borderId="67" xfId="0" applyFont="1" applyBorder="1" applyAlignment="1">
      <alignment/>
    </xf>
    <xf numFmtId="172" fontId="34" fillId="0" borderId="67" xfId="42" applyNumberFormat="1" applyFont="1" applyBorder="1" applyAlignment="1">
      <alignment horizontal="right" vertical="center"/>
    </xf>
    <xf numFmtId="0" fontId="2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horizontal="left" wrapText="1"/>
    </xf>
    <xf numFmtId="0" fontId="0" fillId="0" borderId="67" xfId="0" applyBorder="1" applyAlignment="1">
      <alignment horizontal="center" wrapText="1"/>
    </xf>
    <xf numFmtId="172" fontId="1" fillId="33" borderId="67" xfId="42" applyNumberFormat="1" applyFont="1" applyFill="1" applyBorder="1" applyAlignment="1">
      <alignment horizontal="right" wrapText="1"/>
    </xf>
    <xf numFmtId="0" fontId="2" fillId="0" borderId="67" xfId="0" applyFont="1" applyBorder="1" applyAlignment="1">
      <alignment horizontal="right"/>
    </xf>
    <xf numFmtId="0" fontId="2" fillId="0" borderId="67" xfId="0" applyFont="1" applyFill="1" applyBorder="1" applyAlignment="1">
      <alignment/>
    </xf>
    <xf numFmtId="172" fontId="1" fillId="33" borderId="67" xfId="42" applyNumberFormat="1" applyFont="1" applyFill="1" applyBorder="1" applyAlignment="1">
      <alignment horizontal="right"/>
    </xf>
    <xf numFmtId="172" fontId="2" fillId="33" borderId="67" xfId="42" applyNumberFormat="1" applyFont="1" applyFill="1" applyBorder="1" applyAlignment="1">
      <alignment horizontal="right"/>
    </xf>
    <xf numFmtId="0" fontId="0" fillId="33" borderId="67" xfId="0" applyFill="1" applyBorder="1" applyAlignment="1">
      <alignment horizontal="right"/>
    </xf>
    <xf numFmtId="0" fontId="22" fillId="0" borderId="67" xfId="0" applyFont="1" applyBorder="1" applyAlignment="1">
      <alignment/>
    </xf>
    <xf numFmtId="172" fontId="8" fillId="33" borderId="67" xfId="0" applyNumberFormat="1" applyFont="1" applyFill="1" applyBorder="1" applyAlignment="1">
      <alignment horizontal="right"/>
    </xf>
    <xf numFmtId="0" fontId="1" fillId="33" borderId="67" xfId="0" applyFont="1" applyFill="1" applyBorder="1" applyAlignment="1">
      <alignment horizontal="right"/>
    </xf>
    <xf numFmtId="171" fontId="1" fillId="33" borderId="67" xfId="42" applyFont="1" applyFill="1" applyBorder="1" applyAlignment="1">
      <alignment horizontal="right"/>
    </xf>
    <xf numFmtId="172" fontId="1" fillId="33" borderId="67" xfId="42" applyNumberFormat="1" applyFont="1" applyFill="1" applyBorder="1" applyAlignment="1">
      <alignment horizontal="right"/>
    </xf>
    <xf numFmtId="0" fontId="0" fillId="0" borderId="67" xfId="0" applyFill="1" applyBorder="1" applyAlignment="1">
      <alignment/>
    </xf>
    <xf numFmtId="0" fontId="0" fillId="0" borderId="67" xfId="0" applyFill="1" applyBorder="1" applyAlignment="1">
      <alignment horizontal="center"/>
    </xf>
    <xf numFmtId="172" fontId="8" fillId="33" borderId="67" xfId="42" applyNumberFormat="1" applyFont="1" applyFill="1" applyBorder="1" applyAlignment="1">
      <alignment horizontal="right"/>
    </xf>
    <xf numFmtId="3" fontId="1" fillId="33" borderId="67" xfId="0" applyNumberFormat="1" applyFont="1" applyFill="1" applyBorder="1" applyAlignment="1">
      <alignment horizontal="right"/>
    </xf>
    <xf numFmtId="0" fontId="8" fillId="0" borderId="68" xfId="0" applyFont="1" applyBorder="1" applyAlignment="1">
      <alignment/>
    </xf>
    <xf numFmtId="0" fontId="20" fillId="0" borderId="68" xfId="0" applyFont="1" applyBorder="1" applyAlignment="1">
      <alignment/>
    </xf>
    <xf numFmtId="0" fontId="0" fillId="0" borderId="68" xfId="0" applyBorder="1" applyAlignment="1">
      <alignment horizontal="center"/>
    </xf>
    <xf numFmtId="172" fontId="8" fillId="33" borderId="68" xfId="42" applyNumberFormat="1" applyFont="1" applyFill="1" applyBorder="1" applyAlignment="1">
      <alignment horizontal="right"/>
    </xf>
    <xf numFmtId="0" fontId="82" fillId="34" borderId="11" xfId="0" applyFont="1" applyFill="1" applyBorder="1" applyAlignment="1">
      <alignment/>
    </xf>
    <xf numFmtId="172" fontId="82" fillId="34" borderId="12" xfId="42" applyNumberFormat="1" applyFont="1" applyFill="1" applyBorder="1" applyAlignment="1">
      <alignment/>
    </xf>
    <xf numFmtId="0" fontId="82" fillId="34" borderId="12" xfId="0" applyFont="1" applyFill="1" applyBorder="1" applyAlignment="1">
      <alignment/>
    </xf>
    <xf numFmtId="172" fontId="82" fillId="34" borderId="13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0" fillId="0" borderId="14" xfId="0" applyBorder="1" applyAlignment="1">
      <alignment/>
    </xf>
    <xf numFmtId="172" fontId="82" fillId="34" borderId="13" xfId="42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172" fontId="0" fillId="0" borderId="18" xfId="42" applyNumberFormat="1" applyFont="1" applyBorder="1" applyAlignment="1">
      <alignment/>
    </xf>
    <xf numFmtId="172" fontId="82" fillId="0" borderId="27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172" fontId="82" fillId="0" borderId="22" xfId="42" applyNumberFormat="1" applyFont="1" applyBorder="1" applyAlignment="1">
      <alignment/>
    </xf>
    <xf numFmtId="172" fontId="0" fillId="0" borderId="10" xfId="42" applyNumberFormat="1" applyFont="1" applyBorder="1" applyAlignment="1">
      <alignment horizontal="right"/>
    </xf>
    <xf numFmtId="172" fontId="82" fillId="0" borderId="22" xfId="42" applyNumberFormat="1" applyFont="1" applyBorder="1" applyAlignment="1">
      <alignment horizontal="right"/>
    </xf>
    <xf numFmtId="172" fontId="0" fillId="0" borderId="22" xfId="42" applyNumberFormat="1" applyFont="1" applyBorder="1" applyAlignment="1">
      <alignment horizontal="right"/>
    </xf>
    <xf numFmtId="0" fontId="0" fillId="0" borderId="70" xfId="0" applyBorder="1" applyAlignment="1">
      <alignment/>
    </xf>
    <xf numFmtId="172" fontId="0" fillId="0" borderId="15" xfId="42" applyNumberFormat="1" applyFont="1" applyBorder="1" applyAlignment="1">
      <alignment horizontal="right"/>
    </xf>
    <xf numFmtId="172" fontId="82" fillId="34" borderId="12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90" fillId="0" borderId="18" xfId="0" applyFont="1" applyBorder="1" applyAlignment="1">
      <alignment horizontal="center"/>
    </xf>
    <xf numFmtId="172" fontId="0" fillId="0" borderId="10" xfId="42" applyNumberFormat="1" applyFont="1" applyFill="1" applyBorder="1" applyAlignment="1" applyProtection="1">
      <alignment/>
      <protection/>
    </xf>
    <xf numFmtId="172" fontId="0" fillId="0" borderId="42" xfId="42" applyNumberFormat="1" applyFont="1" applyFill="1" applyBorder="1" applyAlignment="1" applyProtection="1">
      <alignment/>
      <protection/>
    </xf>
    <xf numFmtId="172" fontId="0" fillId="0" borderId="40" xfId="42" applyNumberFormat="1" applyFont="1" applyFill="1" applyBorder="1" applyAlignment="1" applyProtection="1">
      <alignment/>
      <protection/>
    </xf>
    <xf numFmtId="172" fontId="13" fillId="0" borderId="41" xfId="42" applyNumberFormat="1" applyFont="1" applyBorder="1" applyAlignment="1">
      <alignment horizontal="right" vertical="center"/>
    </xf>
    <xf numFmtId="171" fontId="42" fillId="0" borderId="42" xfId="42" applyFont="1" applyBorder="1" applyAlignment="1">
      <alignment horizontal="right" vertical="center"/>
    </xf>
    <xf numFmtId="172" fontId="42" fillId="0" borderId="42" xfId="42" applyNumberFormat="1" applyFont="1" applyBorder="1" applyAlignment="1">
      <alignment horizontal="right" vertical="center"/>
    </xf>
    <xf numFmtId="171" fontId="40" fillId="0" borderId="35" xfId="42" applyFont="1" applyBorder="1" applyAlignment="1">
      <alignment horizontal="right" vertical="center"/>
    </xf>
    <xf numFmtId="171" fontId="0" fillId="0" borderId="14" xfId="42" applyFont="1" applyBorder="1" applyAlignment="1">
      <alignment/>
    </xf>
    <xf numFmtId="171" fontId="0" fillId="0" borderId="71" xfId="42" applyFont="1" applyBorder="1" applyAlignment="1">
      <alignment/>
    </xf>
    <xf numFmtId="175" fontId="84" fillId="0" borderId="0" xfId="0" applyNumberFormat="1" applyFont="1" applyFill="1" applyBorder="1" applyAlignment="1" applyProtection="1">
      <alignment/>
      <protection/>
    </xf>
    <xf numFmtId="0" fontId="84" fillId="0" borderId="10" xfId="0" applyNumberFormat="1" applyFont="1" applyFill="1" applyBorder="1" applyAlignment="1" applyProtection="1">
      <alignment horizontal="center"/>
      <protection/>
    </xf>
    <xf numFmtId="0" fontId="84" fillId="0" borderId="10" xfId="0" applyNumberFormat="1" applyFont="1" applyFill="1" applyBorder="1" applyAlignment="1" applyProtection="1">
      <alignment/>
      <protection/>
    </xf>
    <xf numFmtId="175" fontId="84" fillId="0" borderId="10" xfId="0" applyNumberFormat="1" applyFont="1" applyFill="1" applyBorder="1" applyAlignment="1" applyProtection="1">
      <alignment/>
      <protection/>
    </xf>
    <xf numFmtId="171" fontId="89" fillId="0" borderId="10" xfId="42" applyFont="1" applyBorder="1" applyAlignment="1">
      <alignment/>
    </xf>
    <xf numFmtId="0" fontId="88" fillId="0" borderId="23" xfId="0" applyFont="1" applyBorder="1" applyAlignment="1">
      <alignment/>
    </xf>
    <xf numFmtId="0" fontId="88" fillId="0" borderId="24" xfId="0" applyFont="1" applyBorder="1" applyAlignment="1">
      <alignment/>
    </xf>
    <xf numFmtId="171" fontId="89" fillId="0" borderId="24" xfId="42" applyFont="1" applyBorder="1" applyAlignment="1">
      <alignment/>
    </xf>
    <xf numFmtId="0" fontId="88" fillId="0" borderId="24" xfId="0" applyFont="1" applyBorder="1" applyAlignment="1">
      <alignment horizontal="left"/>
    </xf>
    <xf numFmtId="172" fontId="89" fillId="0" borderId="24" xfId="42" applyNumberFormat="1" applyFont="1" applyBorder="1" applyAlignment="1">
      <alignment/>
    </xf>
    <xf numFmtId="172" fontId="88" fillId="0" borderId="24" xfId="42" applyNumberFormat="1" applyFont="1" applyBorder="1" applyAlignment="1">
      <alignment/>
    </xf>
    <xf numFmtId="172" fontId="88" fillId="0" borderId="25" xfId="42" applyNumberFormat="1" applyFont="1" applyBorder="1" applyAlignment="1">
      <alignment/>
    </xf>
    <xf numFmtId="0" fontId="88" fillId="0" borderId="11" xfId="0" applyFont="1" applyBorder="1" applyAlignment="1">
      <alignment/>
    </xf>
    <xf numFmtId="0" fontId="88" fillId="0" borderId="12" xfId="0" applyFont="1" applyBorder="1" applyAlignment="1">
      <alignment/>
    </xf>
    <xf numFmtId="172" fontId="91" fillId="0" borderId="12" xfId="42" applyNumberFormat="1" applyFont="1" applyBorder="1" applyAlignment="1">
      <alignment/>
    </xf>
    <xf numFmtId="172" fontId="91" fillId="0" borderId="13" xfId="42" applyNumberFormat="1" applyFont="1" applyBorder="1" applyAlignment="1">
      <alignment/>
    </xf>
    <xf numFmtId="0" fontId="39" fillId="0" borderId="72" xfId="0" applyFont="1" applyBorder="1" applyAlignment="1">
      <alignment horizontal="left" vertical="center"/>
    </xf>
    <xf numFmtId="0" fontId="39" fillId="0" borderId="73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37" fillId="0" borderId="43" xfId="0" applyFont="1" applyBorder="1" applyAlignment="1">
      <alignment horizontal="left" vertical="center"/>
    </xf>
    <xf numFmtId="0" fontId="37" fillId="0" borderId="51" xfId="0" applyFont="1" applyBorder="1" applyAlignment="1">
      <alignment horizontal="left" vertical="center"/>
    </xf>
    <xf numFmtId="0" fontId="37" fillId="0" borderId="75" xfId="0" applyFont="1" applyBorder="1" applyAlignment="1">
      <alignment horizontal="left" vertical="center"/>
    </xf>
    <xf numFmtId="0" fontId="37" fillId="0" borderId="76" xfId="0" applyFont="1" applyBorder="1" applyAlignment="1">
      <alignment horizontal="left" vertical="center"/>
    </xf>
    <xf numFmtId="0" fontId="37" fillId="0" borderId="77" xfId="0" applyFont="1" applyBorder="1" applyAlignment="1">
      <alignment horizontal="left" vertical="center"/>
    </xf>
    <xf numFmtId="0" fontId="37" fillId="0" borderId="78" xfId="0" applyFont="1" applyBorder="1" applyAlignment="1">
      <alignment horizontal="center" vertical="center" wrapText="1"/>
    </xf>
    <xf numFmtId="0" fontId="0" fillId="0" borderId="44" xfId="0" applyNumberFormat="1" applyFill="1" applyBorder="1" applyAlignment="1" applyProtection="1">
      <alignment wrapText="1"/>
      <protection/>
    </xf>
    <xf numFmtId="0" fontId="0" fillId="0" borderId="79" xfId="0" applyNumberFormat="1" applyFill="1" applyBorder="1" applyAlignment="1" applyProtection="1">
      <alignment wrapText="1"/>
      <protection/>
    </xf>
    <xf numFmtId="0" fontId="0" fillId="0" borderId="80" xfId="0" applyNumberFormat="1" applyFill="1" applyBorder="1" applyAlignment="1" applyProtection="1">
      <alignment wrapText="1"/>
      <protection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8" fillId="0" borderId="81" xfId="0" applyNumberFormat="1" applyFont="1" applyFill="1" applyBorder="1" applyAlignment="1" applyProtection="1">
      <alignment horizontal="left"/>
      <protection/>
    </xf>
    <xf numFmtId="0" fontId="38" fillId="0" borderId="82" xfId="0" applyNumberFormat="1" applyFont="1" applyFill="1" applyBorder="1" applyAlignment="1" applyProtection="1">
      <alignment horizontal="left"/>
      <protection/>
    </xf>
    <xf numFmtId="0" fontId="37" fillId="0" borderId="52" xfId="0" applyFont="1" applyBorder="1" applyAlignment="1">
      <alignment horizontal="left" vertical="center"/>
    </xf>
    <xf numFmtId="0" fontId="37" fillId="0" borderId="45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45" fillId="0" borderId="85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86" xfId="0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20" fillId="0" borderId="56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" fillId="0" borderId="67" xfId="0" applyFont="1" applyBorder="1" applyAlignment="1">
      <alignment horizontal="right" wrapText="1"/>
    </xf>
    <xf numFmtId="0" fontId="0" fillId="0" borderId="67" xfId="0" applyBorder="1" applyAlignment="1">
      <alignment horizontal="right" wrapText="1"/>
    </xf>
    <xf numFmtId="0" fontId="2" fillId="0" borderId="67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67" xfId="0" applyBorder="1" applyAlignment="1">
      <alignment horizontal="center" wrapText="1"/>
    </xf>
    <xf numFmtId="172" fontId="1" fillId="33" borderId="67" xfId="42" applyNumberFormat="1" applyFont="1" applyFill="1" applyBorder="1" applyAlignment="1">
      <alignment horizontal="right" wrapText="1"/>
    </xf>
    <xf numFmtId="0" fontId="2" fillId="0" borderId="67" xfId="0" applyFont="1" applyBorder="1" applyAlignment="1">
      <alignment horizontal="right"/>
    </xf>
    <xf numFmtId="0" fontId="0" fillId="0" borderId="67" xfId="0" applyBorder="1" applyAlignment="1">
      <alignment horizontal="right"/>
    </xf>
    <xf numFmtId="0" fontId="2" fillId="0" borderId="67" xfId="0" applyFont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/>
    </xf>
    <xf numFmtId="172" fontId="1" fillId="33" borderId="67" xfId="42" applyNumberFormat="1" applyFont="1" applyFill="1" applyBorder="1" applyAlignment="1">
      <alignment horizontal="right"/>
    </xf>
    <xf numFmtId="0" fontId="0" fillId="0" borderId="21" xfId="0" applyBorder="1" applyAlignment="1">
      <alignment wrapText="1"/>
    </xf>
    <xf numFmtId="172" fontId="0" fillId="0" borderId="10" xfId="42" applyNumberFormat="1" applyFont="1" applyBorder="1" applyAlignment="1">
      <alignment horizontal="right"/>
    </xf>
    <xf numFmtId="0" fontId="0" fillId="0" borderId="3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172" fontId="82" fillId="0" borderId="22" xfId="42" applyNumberFormat="1" applyFont="1" applyBorder="1" applyAlignment="1">
      <alignment horizontal="right"/>
    </xf>
    <xf numFmtId="0" fontId="0" fillId="0" borderId="32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2" fillId="0" borderId="0" xfId="0" applyFont="1" applyAlignment="1">
      <alignment horizontal="center"/>
    </xf>
    <xf numFmtId="0" fontId="88" fillId="0" borderId="87" xfId="0" applyFont="1" applyBorder="1" applyAlignment="1">
      <alignment horizontal="center"/>
    </xf>
    <xf numFmtId="0" fontId="88" fillId="0" borderId="8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28" xfId="0" applyFont="1" applyBorder="1" applyAlignment="1">
      <alignment horizontal="center"/>
    </xf>
    <xf numFmtId="0" fontId="88" fillId="0" borderId="19" xfId="0" applyFont="1" applyBorder="1" applyAlignment="1">
      <alignment horizontal="center" wrapText="1"/>
    </xf>
    <xf numFmtId="0" fontId="88" fillId="0" borderId="28" xfId="0" applyFont="1" applyBorder="1" applyAlignment="1">
      <alignment horizontal="center" wrapText="1"/>
    </xf>
    <xf numFmtId="0" fontId="88" fillId="0" borderId="20" xfId="0" applyFont="1" applyBorder="1" applyAlignment="1">
      <alignment horizontal="center" wrapText="1"/>
    </xf>
    <xf numFmtId="0" fontId="88" fillId="0" borderId="29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21.Aktivet Afatgjata Materiale  09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asn_2009 Propozim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9"/>
  <sheetViews>
    <sheetView tabSelected="1" view="pageBreakPreview" zoomScaleSheetLayoutView="100" zoomScalePageLayoutView="0" workbookViewId="0" topLeftCell="B1">
      <selection activeCell="D3" sqref="D3"/>
    </sheetView>
  </sheetViews>
  <sheetFormatPr defaultColWidth="11.421875" defaultRowHeight="15"/>
  <cols>
    <col min="1" max="1" width="11.421875" style="72" hidden="1" customWidth="1"/>
    <col min="2" max="2" width="6.28125" style="72" customWidth="1"/>
    <col min="3" max="3" width="8.421875" style="72" customWidth="1"/>
    <col min="4" max="4" width="47.8515625" style="72" customWidth="1"/>
    <col min="5" max="5" width="11.00390625" style="72" customWidth="1"/>
    <col min="6" max="6" width="14.140625" style="72" customWidth="1"/>
    <col min="7" max="7" width="14.00390625" style="72" customWidth="1"/>
    <col min="8" max="16384" width="11.421875" style="72" customWidth="1"/>
  </cols>
  <sheetData>
    <row r="2" ht="18">
      <c r="C2" s="108" t="s">
        <v>329</v>
      </c>
    </row>
    <row r="3" ht="14.25" customHeight="1">
      <c r="C3" s="108" t="s">
        <v>330</v>
      </c>
    </row>
    <row r="4" spans="2:7" ht="19.5" customHeight="1">
      <c r="B4" s="328" t="s">
        <v>430</v>
      </c>
      <c r="C4" s="328"/>
      <c r="D4" s="328"/>
      <c r="E4" s="328"/>
      <c r="F4" s="328"/>
      <c r="G4" s="328"/>
    </row>
    <row r="5" ht="15.75" thickBot="1">
      <c r="F5" s="3" t="s">
        <v>0</v>
      </c>
    </row>
    <row r="6" spans="3:7" ht="13.5" customHeight="1">
      <c r="C6" s="322" t="s">
        <v>1</v>
      </c>
      <c r="D6" s="323"/>
      <c r="E6" s="326" t="s">
        <v>2</v>
      </c>
      <c r="F6" s="126" t="s">
        <v>3</v>
      </c>
      <c r="G6" s="126" t="s">
        <v>4</v>
      </c>
    </row>
    <row r="7" spans="3:7" ht="12.75" customHeight="1" thickBot="1">
      <c r="C7" s="324"/>
      <c r="D7" s="325"/>
      <c r="E7" s="327"/>
      <c r="F7" s="127">
        <v>41639</v>
      </c>
      <c r="G7" s="127">
        <v>41274</v>
      </c>
    </row>
    <row r="8" spans="2:7" ht="16.5" thickBot="1">
      <c r="B8" s="128"/>
      <c r="C8" s="329" t="s">
        <v>5</v>
      </c>
      <c r="D8" s="330"/>
      <c r="E8" s="129"/>
      <c r="F8" s="130"/>
      <c r="G8" s="130"/>
    </row>
    <row r="9" spans="1:7" ht="15.75" thickBot="1">
      <c r="A9" s="131" t="s">
        <v>155</v>
      </c>
      <c r="B9" s="131"/>
      <c r="C9" s="132" t="s">
        <v>6</v>
      </c>
      <c r="D9" s="133"/>
      <c r="E9" s="134"/>
      <c r="F9" s="135"/>
      <c r="G9" s="135"/>
    </row>
    <row r="10" spans="3:7" ht="13.5" customHeight="1" thickBot="1">
      <c r="C10" s="136">
        <v>1</v>
      </c>
      <c r="D10" s="137" t="s">
        <v>7</v>
      </c>
      <c r="E10" s="138">
        <v>1</v>
      </c>
      <c r="F10" s="139">
        <v>8960444</v>
      </c>
      <c r="G10" s="139">
        <v>17106793</v>
      </c>
    </row>
    <row r="11" spans="3:7" ht="13.5" customHeight="1">
      <c r="C11" s="140">
        <v>2</v>
      </c>
      <c r="D11" s="141" t="s">
        <v>8</v>
      </c>
      <c r="E11" s="129"/>
      <c r="F11" s="130"/>
      <c r="G11" s="130"/>
    </row>
    <row r="12" spans="3:7" ht="13.5" customHeight="1">
      <c r="C12" s="142" t="s">
        <v>9</v>
      </c>
      <c r="D12" s="143" t="s">
        <v>10</v>
      </c>
      <c r="E12" s="144"/>
      <c r="F12" s="145"/>
      <c r="G12" s="145"/>
    </row>
    <row r="13" spans="3:7" ht="13.5" customHeight="1" thickBot="1">
      <c r="C13" s="146" t="s">
        <v>11</v>
      </c>
      <c r="D13" s="147" t="s">
        <v>12</v>
      </c>
      <c r="E13" s="134"/>
      <c r="F13" s="135"/>
      <c r="G13" s="135"/>
    </row>
    <row r="14" spans="1:7" ht="13.5" customHeight="1" thickBot="1">
      <c r="A14" s="8" t="s">
        <v>431</v>
      </c>
      <c r="B14" s="8"/>
      <c r="C14" s="148"/>
      <c r="D14" s="149" t="s">
        <v>13</v>
      </c>
      <c r="E14" s="138"/>
      <c r="F14" s="148"/>
      <c r="G14" s="148"/>
    </row>
    <row r="15" spans="1:7" ht="13.5" customHeight="1">
      <c r="A15" s="150">
        <v>3</v>
      </c>
      <c r="B15" s="150"/>
      <c r="C15" s="151">
        <v>3</v>
      </c>
      <c r="D15" s="152" t="s">
        <v>14</v>
      </c>
      <c r="E15" s="129"/>
      <c r="F15" s="130"/>
      <c r="G15" s="130"/>
    </row>
    <row r="16" spans="3:7" ht="13.5" customHeight="1">
      <c r="C16" s="142" t="s">
        <v>9</v>
      </c>
      <c r="D16" s="143" t="s">
        <v>15</v>
      </c>
      <c r="E16" s="144">
        <v>2</v>
      </c>
      <c r="F16" s="153">
        <v>164339519</v>
      </c>
      <c r="G16" s="153">
        <v>151528591</v>
      </c>
    </row>
    <row r="17" spans="3:7" ht="13.5" customHeight="1">
      <c r="C17" s="142" t="s">
        <v>11</v>
      </c>
      <c r="D17" s="143" t="s">
        <v>16</v>
      </c>
      <c r="E17" s="144">
        <v>3</v>
      </c>
      <c r="F17" s="154">
        <v>126800</v>
      </c>
      <c r="G17" s="154">
        <v>174</v>
      </c>
    </row>
    <row r="18" spans="3:7" ht="13.5" customHeight="1">
      <c r="C18" s="142" t="s">
        <v>17</v>
      </c>
      <c r="D18" s="143" t="s">
        <v>18</v>
      </c>
      <c r="E18" s="144"/>
      <c r="F18" s="153">
        <v>0</v>
      </c>
      <c r="G18" s="153">
        <v>0</v>
      </c>
    </row>
    <row r="19" spans="3:7" ht="13.5" customHeight="1" thickBot="1">
      <c r="C19" s="146" t="s">
        <v>19</v>
      </c>
      <c r="D19" s="147" t="s">
        <v>20</v>
      </c>
      <c r="E19" s="134"/>
      <c r="F19" s="135"/>
      <c r="G19" s="135"/>
    </row>
    <row r="20" spans="1:7" ht="13.5" customHeight="1" thickBot="1">
      <c r="A20" s="8" t="s">
        <v>431</v>
      </c>
      <c r="B20" s="8"/>
      <c r="C20" s="148"/>
      <c r="D20" s="149" t="s">
        <v>21</v>
      </c>
      <c r="E20" s="138"/>
      <c r="F20" s="155">
        <f>SUM(F16:F19)</f>
        <v>164466319</v>
      </c>
      <c r="G20" s="155">
        <f>SUM(G16:G19)</f>
        <v>151528765</v>
      </c>
    </row>
    <row r="21" spans="1:7" ht="13.5" customHeight="1">
      <c r="A21" s="150">
        <v>4</v>
      </c>
      <c r="B21" s="150"/>
      <c r="C21" s="151">
        <v>4</v>
      </c>
      <c r="D21" s="152" t="s">
        <v>22</v>
      </c>
      <c r="E21" s="129"/>
      <c r="F21" s="130"/>
      <c r="G21" s="130"/>
    </row>
    <row r="22" spans="3:7" ht="13.5" customHeight="1">
      <c r="C22" s="142" t="s">
        <v>9</v>
      </c>
      <c r="D22" s="143" t="s">
        <v>23</v>
      </c>
      <c r="E22" s="144">
        <v>4</v>
      </c>
      <c r="F22" s="156">
        <v>6208784</v>
      </c>
      <c r="G22" s="156">
        <v>1436305</v>
      </c>
    </row>
    <row r="23" spans="3:7" ht="13.5" customHeight="1">
      <c r="C23" s="142" t="s">
        <v>11</v>
      </c>
      <c r="D23" s="143" t="s">
        <v>24</v>
      </c>
      <c r="E23" s="144"/>
      <c r="F23" s="145"/>
      <c r="G23" s="145"/>
    </row>
    <row r="24" spans="3:7" ht="13.5" customHeight="1">
      <c r="C24" s="142" t="s">
        <v>17</v>
      </c>
      <c r="D24" s="143" t="s">
        <v>25</v>
      </c>
      <c r="E24" s="144"/>
      <c r="F24" s="293">
        <v>0</v>
      </c>
      <c r="G24" s="293">
        <v>0</v>
      </c>
    </row>
    <row r="25" spans="3:7" ht="13.5" customHeight="1">
      <c r="C25" s="142" t="s">
        <v>19</v>
      </c>
      <c r="D25" s="143" t="s">
        <v>26</v>
      </c>
      <c r="E25" s="144"/>
      <c r="F25" s="293">
        <v>0</v>
      </c>
      <c r="G25" s="293">
        <v>0</v>
      </c>
    </row>
    <row r="26" spans="3:7" ht="13.5" customHeight="1" thickBot="1">
      <c r="C26" s="146" t="s">
        <v>27</v>
      </c>
      <c r="D26" s="147" t="s">
        <v>28</v>
      </c>
      <c r="E26" s="134"/>
      <c r="F26" s="135"/>
      <c r="G26" s="135"/>
    </row>
    <row r="27" spans="1:7" ht="13.5" customHeight="1" thickBot="1">
      <c r="A27" s="8" t="s">
        <v>431</v>
      </c>
      <c r="B27" s="8"/>
      <c r="C27" s="148"/>
      <c r="D27" s="149" t="s">
        <v>29</v>
      </c>
      <c r="E27" s="138"/>
      <c r="F27" s="155">
        <f>SUM(F22:F26)</f>
        <v>6208784</v>
      </c>
      <c r="G27" s="155">
        <f>SUM(G22:G26)</f>
        <v>1436305</v>
      </c>
    </row>
    <row r="28" spans="3:7" ht="13.5" customHeight="1">
      <c r="C28" s="140">
        <v>5</v>
      </c>
      <c r="D28" s="152" t="s">
        <v>30</v>
      </c>
      <c r="E28" s="129"/>
      <c r="F28" s="130"/>
      <c r="G28" s="130"/>
    </row>
    <row r="29" spans="3:7" ht="13.5" customHeight="1">
      <c r="C29" s="157">
        <v>6</v>
      </c>
      <c r="D29" s="158" t="s">
        <v>31</v>
      </c>
      <c r="E29" s="144"/>
      <c r="F29" s="145"/>
      <c r="G29" s="145"/>
    </row>
    <row r="30" spans="3:7" ht="13.5" customHeight="1" thickBot="1">
      <c r="C30" s="159">
        <v>7</v>
      </c>
      <c r="D30" s="160" t="s">
        <v>32</v>
      </c>
      <c r="E30" s="134"/>
      <c r="F30" s="135"/>
      <c r="G30" s="135"/>
    </row>
    <row r="31" spans="1:7" ht="13.5" customHeight="1" thickBot="1">
      <c r="A31" s="161" t="s">
        <v>432</v>
      </c>
      <c r="B31" s="161"/>
      <c r="C31" s="162" t="s">
        <v>33</v>
      </c>
      <c r="D31" s="148"/>
      <c r="E31" s="138"/>
      <c r="F31" s="163">
        <f>F27+F20+F10</f>
        <v>179635547</v>
      </c>
      <c r="G31" s="163">
        <f>G27+G20+G10</f>
        <v>170071863</v>
      </c>
    </row>
    <row r="32" spans="1:7" ht="13.5" customHeight="1">
      <c r="A32" s="131" t="s">
        <v>176</v>
      </c>
      <c r="B32" s="131"/>
      <c r="C32" s="164" t="s">
        <v>34</v>
      </c>
      <c r="D32" s="130"/>
      <c r="E32" s="129"/>
      <c r="F32" s="130"/>
      <c r="G32" s="130"/>
    </row>
    <row r="33" spans="1:7" ht="13.5" customHeight="1">
      <c r="A33" s="150">
        <v>1</v>
      </c>
      <c r="B33" s="150"/>
      <c r="C33" s="165">
        <v>1</v>
      </c>
      <c r="D33" s="158" t="s">
        <v>35</v>
      </c>
      <c r="E33" s="144"/>
      <c r="F33" s="145"/>
      <c r="G33" s="145"/>
    </row>
    <row r="34" spans="3:7" ht="13.5" customHeight="1">
      <c r="C34" s="142" t="s">
        <v>9</v>
      </c>
      <c r="D34" s="143" t="s">
        <v>36</v>
      </c>
      <c r="E34" s="144"/>
      <c r="F34" s="145"/>
      <c r="G34" s="145"/>
    </row>
    <row r="35" spans="3:7" ht="13.5" customHeight="1">
      <c r="C35" s="142" t="s">
        <v>11</v>
      </c>
      <c r="D35" s="143" t="s">
        <v>37</v>
      </c>
      <c r="E35" s="144"/>
      <c r="F35" s="145"/>
      <c r="G35" s="145"/>
    </row>
    <row r="36" spans="3:7" ht="13.5" customHeight="1" thickBot="1">
      <c r="C36" s="142" t="s">
        <v>17</v>
      </c>
      <c r="D36" s="143" t="s">
        <v>38</v>
      </c>
      <c r="E36" s="144"/>
      <c r="F36" s="145"/>
      <c r="G36" s="145"/>
    </row>
    <row r="37" spans="1:7" ht="13.5" customHeight="1" thickBot="1">
      <c r="A37" s="8" t="s">
        <v>431</v>
      </c>
      <c r="B37" s="8"/>
      <c r="C37" s="148"/>
      <c r="D37" s="149" t="s">
        <v>39</v>
      </c>
      <c r="E37" s="138"/>
      <c r="F37" s="148"/>
      <c r="G37" s="148"/>
    </row>
    <row r="38" spans="1:7" ht="13.5" customHeight="1">
      <c r="A38" s="150">
        <v>2</v>
      </c>
      <c r="B38" s="150"/>
      <c r="C38" s="151">
        <v>2</v>
      </c>
      <c r="D38" s="152" t="s">
        <v>40</v>
      </c>
      <c r="E38" s="129"/>
      <c r="F38" s="130"/>
      <c r="G38" s="130"/>
    </row>
    <row r="39" spans="3:7" ht="13.5" customHeight="1">
      <c r="C39" s="142" t="s">
        <v>9</v>
      </c>
      <c r="D39" s="143" t="s">
        <v>41</v>
      </c>
      <c r="E39" s="144">
        <v>5</v>
      </c>
      <c r="F39" s="156">
        <v>5383100</v>
      </c>
      <c r="G39" s="156">
        <v>5383100</v>
      </c>
    </row>
    <row r="40" spans="3:7" ht="13.5" customHeight="1">
      <c r="C40" s="146" t="s">
        <v>19</v>
      </c>
      <c r="D40" s="147" t="s">
        <v>44</v>
      </c>
      <c r="E40" s="134">
        <v>6</v>
      </c>
      <c r="F40" s="166">
        <v>14522106</v>
      </c>
      <c r="G40" s="166">
        <v>15286427</v>
      </c>
    </row>
    <row r="41" spans="3:7" ht="13.5" customHeight="1">
      <c r="C41" s="142" t="s">
        <v>11</v>
      </c>
      <c r="D41" s="143" t="s">
        <v>42</v>
      </c>
      <c r="E41" s="144">
        <v>7</v>
      </c>
      <c r="F41" s="153">
        <v>35675324</v>
      </c>
      <c r="G41" s="153">
        <v>36254291</v>
      </c>
    </row>
    <row r="42" spans="3:7" ht="13.5" customHeight="1" thickBot="1">
      <c r="C42" s="142" t="s">
        <v>17</v>
      </c>
      <c r="D42" s="143" t="s">
        <v>43</v>
      </c>
      <c r="E42" s="144">
        <v>8</v>
      </c>
      <c r="F42" s="153">
        <v>298247</v>
      </c>
      <c r="G42" s="153">
        <v>215725</v>
      </c>
    </row>
    <row r="43" spans="1:7" ht="13.5" customHeight="1" thickBot="1">
      <c r="A43" s="8" t="s">
        <v>431</v>
      </c>
      <c r="B43" s="8"/>
      <c r="C43" s="148"/>
      <c r="D43" s="149" t="s">
        <v>45</v>
      </c>
      <c r="E43" s="138"/>
      <c r="F43" s="155">
        <f>SUM(F39:F42)</f>
        <v>55878777</v>
      </c>
      <c r="G43" s="155">
        <f>SUM(G39:G42)</f>
        <v>57139543</v>
      </c>
    </row>
    <row r="44" spans="3:7" ht="13.5" customHeight="1">
      <c r="C44" s="140">
        <v>3</v>
      </c>
      <c r="D44" s="152" t="s">
        <v>46</v>
      </c>
      <c r="E44" s="129"/>
      <c r="F44" s="130"/>
      <c r="G44" s="130"/>
    </row>
    <row r="45" spans="3:7" ht="13.5" customHeight="1">
      <c r="C45" s="157">
        <v>4</v>
      </c>
      <c r="D45" s="158" t="s">
        <v>47</v>
      </c>
      <c r="E45" s="144"/>
      <c r="F45" s="145"/>
      <c r="G45" s="145"/>
    </row>
    <row r="46" spans="3:7" ht="13.5" customHeight="1">
      <c r="C46" s="142" t="s">
        <v>9</v>
      </c>
      <c r="D46" s="143" t="s">
        <v>48</v>
      </c>
      <c r="E46" s="144"/>
      <c r="F46" s="145"/>
      <c r="G46" s="145"/>
    </row>
    <row r="47" spans="3:7" ht="13.5" customHeight="1">
      <c r="C47" s="142" t="s">
        <v>11</v>
      </c>
      <c r="D47" s="143" t="s">
        <v>49</v>
      </c>
      <c r="E47" s="144"/>
      <c r="F47" s="145"/>
      <c r="G47" s="145"/>
    </row>
    <row r="48" spans="3:7" ht="13.5" customHeight="1" thickBot="1">
      <c r="C48" s="146" t="s">
        <v>17</v>
      </c>
      <c r="D48" s="147" t="s">
        <v>50</v>
      </c>
      <c r="E48" s="134">
        <v>9</v>
      </c>
      <c r="F48" s="167">
        <v>384412</v>
      </c>
      <c r="G48" s="167">
        <v>480515</v>
      </c>
    </row>
    <row r="49" spans="1:7" ht="13.5" customHeight="1" thickBot="1">
      <c r="A49" s="8" t="s">
        <v>431</v>
      </c>
      <c r="B49" s="8"/>
      <c r="C49" s="148"/>
      <c r="D49" s="149" t="s">
        <v>51</v>
      </c>
      <c r="E49" s="138"/>
      <c r="F49" s="155">
        <f>SUM(F48)</f>
        <v>384412</v>
      </c>
      <c r="G49" s="155">
        <f>SUM(G48)</f>
        <v>480515</v>
      </c>
    </row>
    <row r="50" spans="3:7" ht="13.5" customHeight="1">
      <c r="C50" s="140">
        <v>5</v>
      </c>
      <c r="D50" s="152" t="s">
        <v>52</v>
      </c>
      <c r="E50" s="129"/>
      <c r="F50" s="130"/>
      <c r="G50" s="130"/>
    </row>
    <row r="51" spans="3:7" ht="13.5" customHeight="1" thickBot="1">
      <c r="C51" s="159">
        <v>6</v>
      </c>
      <c r="D51" s="160" t="s">
        <v>53</v>
      </c>
      <c r="E51" s="134">
        <v>10</v>
      </c>
      <c r="F51" s="168">
        <v>96890960</v>
      </c>
      <c r="G51" s="168">
        <v>96890960</v>
      </c>
    </row>
    <row r="52" spans="1:7" ht="13.5" customHeight="1" thickBot="1">
      <c r="A52" s="161" t="s">
        <v>432</v>
      </c>
      <c r="B52" s="161"/>
      <c r="C52" s="317" t="s">
        <v>54</v>
      </c>
      <c r="D52" s="331"/>
      <c r="E52" s="138"/>
      <c r="F52" s="163">
        <f>F51+F49+F43</f>
        <v>153154149</v>
      </c>
      <c r="G52" s="163">
        <f>G51+G49+G43</f>
        <v>154511018</v>
      </c>
    </row>
    <row r="53" spans="1:7" ht="13.5" customHeight="1" thickBot="1">
      <c r="A53" s="161" t="s">
        <v>433</v>
      </c>
      <c r="B53" s="161"/>
      <c r="C53" s="319" t="s">
        <v>55</v>
      </c>
      <c r="D53" s="321"/>
      <c r="E53" s="170"/>
      <c r="F53" s="171">
        <f>F52+F31</f>
        <v>332789696</v>
      </c>
      <c r="G53" s="171">
        <f>G52+G31</f>
        <v>324582881</v>
      </c>
    </row>
    <row r="54" spans="1:6" ht="13.5" customHeight="1">
      <c r="A54" s="161"/>
      <c r="B54" s="161"/>
      <c r="C54" s="172"/>
      <c r="D54" s="173" t="s">
        <v>99</v>
      </c>
      <c r="E54" s="74"/>
      <c r="F54" s="173" t="s">
        <v>56</v>
      </c>
    </row>
    <row r="55" spans="1:6" ht="13.5" customHeight="1">
      <c r="A55" s="161"/>
      <c r="B55" s="161"/>
      <c r="C55" s="172"/>
      <c r="D55" s="173" t="s">
        <v>434</v>
      </c>
      <c r="E55" s="74"/>
      <c r="F55" s="173" t="s">
        <v>435</v>
      </c>
    </row>
    <row r="56" spans="1:6" ht="13.5" customHeight="1">
      <c r="A56" s="172"/>
      <c r="B56" s="172"/>
      <c r="C56" s="172"/>
      <c r="D56" s="172"/>
      <c r="E56" s="74"/>
      <c r="F56" s="174"/>
    </row>
    <row r="57" spans="1:6" ht="13.5" customHeight="1">
      <c r="A57" s="172"/>
      <c r="B57" s="172"/>
      <c r="C57" s="172"/>
      <c r="D57" s="172"/>
      <c r="E57" s="74"/>
      <c r="F57" s="174"/>
    </row>
    <row r="58" ht="13.5" customHeight="1">
      <c r="E58" s="74"/>
    </row>
    <row r="59" spans="1:5" ht="13.5" customHeight="1" thickBot="1">
      <c r="A59" s="175" t="s">
        <v>436</v>
      </c>
      <c r="B59" s="175"/>
      <c r="E59" s="74"/>
    </row>
    <row r="60" spans="3:7" ht="13.5" customHeight="1">
      <c r="C60" s="322" t="s">
        <v>1</v>
      </c>
      <c r="D60" s="323"/>
      <c r="E60" s="326" t="s">
        <v>2</v>
      </c>
      <c r="F60" s="126" t="s">
        <v>3</v>
      </c>
      <c r="G60" s="126" t="s">
        <v>4</v>
      </c>
    </row>
    <row r="61" spans="3:7" ht="13.5" customHeight="1" thickBot="1">
      <c r="C61" s="324"/>
      <c r="D61" s="325"/>
      <c r="E61" s="327"/>
      <c r="F61" s="127">
        <v>41639</v>
      </c>
      <c r="G61" s="127">
        <v>41274</v>
      </c>
    </row>
    <row r="62" spans="1:7" ht="13.5" customHeight="1" thickBot="1">
      <c r="A62" s="131" t="s">
        <v>155</v>
      </c>
      <c r="B62" s="131"/>
      <c r="C62" s="132" t="s">
        <v>58</v>
      </c>
      <c r="D62" s="176"/>
      <c r="E62" s="129"/>
      <c r="F62" s="177"/>
      <c r="G62" s="177"/>
    </row>
    <row r="63" spans="3:7" ht="13.5" customHeight="1">
      <c r="C63" s="178">
        <v>1</v>
      </c>
      <c r="D63" s="179" t="s">
        <v>59</v>
      </c>
      <c r="E63" s="144"/>
      <c r="F63" s="145"/>
      <c r="G63" s="145"/>
    </row>
    <row r="64" spans="3:7" ht="13.5" customHeight="1">
      <c r="C64" s="157">
        <v>2</v>
      </c>
      <c r="D64" s="179" t="s">
        <v>60</v>
      </c>
      <c r="E64" s="144"/>
      <c r="F64" s="145"/>
      <c r="G64" s="145"/>
    </row>
    <row r="65" spans="3:7" ht="13.5" customHeight="1">
      <c r="C65" s="142" t="s">
        <v>9</v>
      </c>
      <c r="D65" s="180" t="s">
        <v>61</v>
      </c>
      <c r="E65" s="144"/>
      <c r="F65" s="288">
        <v>0</v>
      </c>
      <c r="G65" s="156">
        <v>24059233</v>
      </c>
    </row>
    <row r="66" spans="3:7" ht="13.5" customHeight="1">
      <c r="C66" s="142" t="s">
        <v>11</v>
      </c>
      <c r="D66" s="180" t="s">
        <v>62</v>
      </c>
      <c r="E66" s="144"/>
      <c r="F66" s="289"/>
      <c r="G66" s="145"/>
    </row>
    <row r="67" spans="3:7" ht="13.5" customHeight="1" thickBot="1">
      <c r="C67" s="181" t="s">
        <v>17</v>
      </c>
      <c r="D67" s="182" t="s">
        <v>63</v>
      </c>
      <c r="E67" s="134"/>
      <c r="F67" s="290"/>
      <c r="G67" s="135"/>
    </row>
    <row r="68" spans="1:7" ht="13.5" customHeight="1" thickBot="1">
      <c r="A68" s="8" t="s">
        <v>431</v>
      </c>
      <c r="B68" s="8"/>
      <c r="C68" s="315" t="s">
        <v>13</v>
      </c>
      <c r="D68" s="316"/>
      <c r="E68" s="138"/>
      <c r="F68" s="291">
        <f>SUM(F62:F67)</f>
        <v>0</v>
      </c>
      <c r="G68" s="155">
        <f>SUM(G62:G67)</f>
        <v>24059233</v>
      </c>
    </row>
    <row r="69" spans="1:7" ht="13.5" customHeight="1">
      <c r="A69" s="150">
        <v>3</v>
      </c>
      <c r="B69" s="150"/>
      <c r="C69" s="183">
        <v>3</v>
      </c>
      <c r="D69" s="184" t="s">
        <v>64</v>
      </c>
      <c r="E69" s="129"/>
      <c r="F69" s="130"/>
      <c r="G69" s="130"/>
    </row>
    <row r="70" spans="3:7" ht="13.5" customHeight="1">
      <c r="C70" s="142" t="s">
        <v>9</v>
      </c>
      <c r="D70" s="180" t="s">
        <v>65</v>
      </c>
      <c r="E70" s="144">
        <v>11</v>
      </c>
      <c r="F70" s="156">
        <v>53016656</v>
      </c>
      <c r="G70" s="156">
        <v>20568699</v>
      </c>
    </row>
    <row r="71" spans="3:7" ht="13.5" customHeight="1">
      <c r="C71" s="142" t="s">
        <v>11</v>
      </c>
      <c r="D71" s="180" t="s">
        <v>66</v>
      </c>
      <c r="E71" s="144">
        <v>12</v>
      </c>
      <c r="F71" s="185">
        <v>8498150</v>
      </c>
      <c r="G71" s="185">
        <v>2395379</v>
      </c>
    </row>
    <row r="72" spans="3:7" ht="13.5" customHeight="1">
      <c r="C72" s="142" t="s">
        <v>17</v>
      </c>
      <c r="D72" s="180" t="s">
        <v>67</v>
      </c>
      <c r="E72" s="144">
        <v>13</v>
      </c>
      <c r="F72" s="156">
        <v>5420007</v>
      </c>
      <c r="G72" s="156">
        <v>8630568</v>
      </c>
    </row>
    <row r="73" spans="3:7" ht="13.5" customHeight="1">
      <c r="C73" s="142" t="s">
        <v>19</v>
      </c>
      <c r="D73" s="180" t="s">
        <v>68</v>
      </c>
      <c r="E73" s="144"/>
      <c r="F73" s="292">
        <v>0</v>
      </c>
      <c r="G73" s="156">
        <v>30655714</v>
      </c>
    </row>
    <row r="74" spans="3:7" ht="13.5" customHeight="1" thickBot="1">
      <c r="C74" s="181" t="s">
        <v>27</v>
      </c>
      <c r="D74" s="182" t="s">
        <v>69</v>
      </c>
      <c r="E74" s="134"/>
      <c r="F74" s="135"/>
      <c r="G74" s="135"/>
    </row>
    <row r="75" spans="1:7" ht="13.5" customHeight="1" thickBot="1">
      <c r="A75" s="8" t="s">
        <v>431</v>
      </c>
      <c r="B75" s="8"/>
      <c r="C75" s="315" t="s">
        <v>70</v>
      </c>
      <c r="D75" s="316"/>
      <c r="E75" s="138"/>
      <c r="F75" s="155">
        <f>SUM(F70:F74)</f>
        <v>66934813</v>
      </c>
      <c r="G75" s="155">
        <f>SUM(G70:G74)</f>
        <v>62250360</v>
      </c>
    </row>
    <row r="76" spans="3:7" ht="13.5" customHeight="1">
      <c r="C76" s="178">
        <v>4</v>
      </c>
      <c r="D76" s="184" t="s">
        <v>71</v>
      </c>
      <c r="E76" s="129"/>
      <c r="F76" s="130"/>
      <c r="G76" s="130"/>
    </row>
    <row r="77" spans="3:7" ht="13.5" customHeight="1" thickBot="1">
      <c r="C77" s="159">
        <v>5</v>
      </c>
      <c r="D77" s="186" t="s">
        <v>72</v>
      </c>
      <c r="E77" s="134"/>
      <c r="F77" s="135"/>
      <c r="G77" s="135"/>
    </row>
    <row r="78" spans="1:7" ht="13.5" customHeight="1" thickBot="1">
      <c r="A78" s="161" t="s">
        <v>432</v>
      </c>
      <c r="B78" s="161"/>
      <c r="C78" s="169" t="s">
        <v>73</v>
      </c>
      <c r="D78" s="187"/>
      <c r="E78" s="138"/>
      <c r="F78" s="163">
        <f>F75+F68</f>
        <v>66934813</v>
      </c>
      <c r="G78" s="163">
        <f>G75+G68</f>
        <v>86309593</v>
      </c>
    </row>
    <row r="79" spans="1:7" ht="13.5" customHeight="1" thickBot="1">
      <c r="A79" s="131" t="s">
        <v>176</v>
      </c>
      <c r="B79" s="131"/>
      <c r="C79" s="188" t="s">
        <v>74</v>
      </c>
      <c r="D79" s="187"/>
      <c r="E79" s="138"/>
      <c r="F79" s="148"/>
      <c r="G79" s="148"/>
    </row>
    <row r="80" spans="1:7" ht="13.5" customHeight="1">
      <c r="A80" s="150">
        <v>1</v>
      </c>
      <c r="B80" s="150"/>
      <c r="C80" s="151">
        <v>1</v>
      </c>
      <c r="D80" s="184" t="s">
        <v>75</v>
      </c>
      <c r="E80" s="129"/>
      <c r="F80" s="130"/>
      <c r="G80" s="130"/>
    </row>
    <row r="81" spans="3:7" ht="13.5" customHeight="1">
      <c r="C81" s="142" t="s">
        <v>9</v>
      </c>
      <c r="D81" s="180" t="s">
        <v>76</v>
      </c>
      <c r="E81" s="144">
        <v>14</v>
      </c>
      <c r="F81" s="156">
        <v>4653160</v>
      </c>
      <c r="G81" s="156">
        <v>16514578</v>
      </c>
    </row>
    <row r="82" spans="3:7" ht="13.5" customHeight="1" thickBot="1">
      <c r="C82" s="181" t="s">
        <v>11</v>
      </c>
      <c r="D82" s="182" t="s">
        <v>77</v>
      </c>
      <c r="E82" s="134"/>
      <c r="F82" s="135"/>
      <c r="G82" s="135"/>
    </row>
    <row r="83" spans="1:7" ht="13.5" customHeight="1" thickBot="1">
      <c r="A83" s="8" t="s">
        <v>431</v>
      </c>
      <c r="B83" s="8"/>
      <c r="C83" s="315" t="s">
        <v>39</v>
      </c>
      <c r="D83" s="316"/>
      <c r="E83" s="138"/>
      <c r="F83" s="155">
        <f>SUM(F80:F82)</f>
        <v>4653160</v>
      </c>
      <c r="G83" s="155">
        <f>SUM(G80:G82)</f>
        <v>16514578</v>
      </c>
    </row>
    <row r="84" spans="3:7" ht="13.5" customHeight="1">
      <c r="C84" s="178">
        <v>2</v>
      </c>
      <c r="D84" s="184" t="s">
        <v>78</v>
      </c>
      <c r="E84" s="129"/>
      <c r="F84" s="189">
        <v>0</v>
      </c>
      <c r="G84" s="189">
        <v>0</v>
      </c>
    </row>
    <row r="85" spans="3:7" ht="13.5" customHeight="1">
      <c r="C85" s="157">
        <v>3</v>
      </c>
      <c r="D85" s="179" t="s">
        <v>79</v>
      </c>
      <c r="E85" s="144"/>
      <c r="F85" s="190"/>
      <c r="G85" s="190"/>
    </row>
    <row r="86" spans="3:7" ht="13.5" customHeight="1" thickBot="1">
      <c r="C86" s="159">
        <v>4</v>
      </c>
      <c r="D86" s="186" t="s">
        <v>80</v>
      </c>
      <c r="E86" s="134"/>
      <c r="F86" s="135"/>
      <c r="G86" s="135"/>
    </row>
    <row r="87" spans="1:7" ht="13.5" customHeight="1" thickBot="1">
      <c r="A87" s="161" t="s">
        <v>432</v>
      </c>
      <c r="B87" s="161"/>
      <c r="C87" s="169" t="s">
        <v>81</v>
      </c>
      <c r="D87" s="187"/>
      <c r="E87" s="138"/>
      <c r="F87" s="163">
        <f>SUM(F83:F86)</f>
        <v>4653160</v>
      </c>
      <c r="G87" s="163">
        <f>SUM(G83:G86)</f>
        <v>16514578</v>
      </c>
    </row>
    <row r="88" spans="1:7" ht="13.5" customHeight="1" thickBot="1">
      <c r="A88" s="161" t="s">
        <v>437</v>
      </c>
      <c r="B88" s="161"/>
      <c r="C88" s="169" t="s">
        <v>82</v>
      </c>
      <c r="D88" s="191"/>
      <c r="E88" s="170"/>
      <c r="F88" s="171">
        <f>F87+F78</f>
        <v>71587973</v>
      </c>
      <c r="G88" s="171">
        <f>G87+G78</f>
        <v>102824171</v>
      </c>
    </row>
    <row r="89" spans="1:7" ht="13.5" customHeight="1">
      <c r="A89" s="131" t="s">
        <v>155</v>
      </c>
      <c r="B89" s="131"/>
      <c r="C89" s="313" t="s">
        <v>83</v>
      </c>
      <c r="D89" s="314"/>
      <c r="E89" s="192"/>
      <c r="F89" s="145"/>
      <c r="G89" s="145"/>
    </row>
    <row r="90" spans="3:7" ht="13.5" customHeight="1">
      <c r="C90" s="140">
        <v>1</v>
      </c>
      <c r="D90" s="184" t="s">
        <v>84</v>
      </c>
      <c r="E90" s="144"/>
      <c r="F90" s="145"/>
      <c r="G90" s="145"/>
    </row>
    <row r="91" spans="3:7" ht="13.5" customHeight="1">
      <c r="C91" s="157">
        <v>2</v>
      </c>
      <c r="D91" s="179" t="s">
        <v>85</v>
      </c>
      <c r="E91" s="144"/>
      <c r="F91" s="145"/>
      <c r="G91" s="145"/>
    </row>
    <row r="92" spans="3:7" ht="13.5" customHeight="1">
      <c r="C92" s="157">
        <v>3</v>
      </c>
      <c r="D92" s="179" t="s">
        <v>86</v>
      </c>
      <c r="E92" s="144">
        <v>15</v>
      </c>
      <c r="F92" s="193">
        <v>71600000</v>
      </c>
      <c r="G92" s="193">
        <v>71600000</v>
      </c>
    </row>
    <row r="93" spans="3:7" ht="13.5" customHeight="1">
      <c r="C93" s="157">
        <v>4</v>
      </c>
      <c r="D93" s="179" t="s">
        <v>87</v>
      </c>
      <c r="E93" s="144"/>
      <c r="F93" s="145"/>
      <c r="G93" s="145"/>
    </row>
    <row r="94" spans="3:7" ht="13.5" customHeight="1">
      <c r="C94" s="157">
        <v>5</v>
      </c>
      <c r="D94" s="179" t="s">
        <v>88</v>
      </c>
      <c r="E94" s="144"/>
      <c r="F94" s="145"/>
      <c r="G94" s="145"/>
    </row>
    <row r="95" spans="3:7" ht="13.5" customHeight="1">
      <c r="C95" s="157">
        <v>6</v>
      </c>
      <c r="D95" s="194" t="s">
        <v>89</v>
      </c>
      <c r="E95" s="144"/>
      <c r="F95" s="145"/>
      <c r="G95" s="145"/>
    </row>
    <row r="96" spans="3:7" ht="13.5" customHeight="1">
      <c r="C96" s="142" t="s">
        <v>9</v>
      </c>
      <c r="D96" s="195" t="s">
        <v>90</v>
      </c>
      <c r="E96" s="144">
        <v>16</v>
      </c>
      <c r="F96" s="156">
        <v>3338969</v>
      </c>
      <c r="G96" s="156">
        <v>3338969</v>
      </c>
    </row>
    <row r="97" spans="3:7" ht="13.5" customHeight="1">
      <c r="C97" s="142" t="s">
        <v>11</v>
      </c>
      <c r="D97" s="180" t="s">
        <v>91</v>
      </c>
      <c r="E97" s="144"/>
      <c r="F97" s="145"/>
      <c r="G97" s="145"/>
    </row>
    <row r="98" spans="3:7" ht="13.5" customHeight="1" thickBot="1">
      <c r="C98" s="181" t="s">
        <v>17</v>
      </c>
      <c r="D98" s="182" t="s">
        <v>92</v>
      </c>
      <c r="E98" s="134"/>
      <c r="F98" s="167"/>
      <c r="G98" s="167"/>
    </row>
    <row r="99" spans="1:7" ht="13.5" customHeight="1" thickBot="1">
      <c r="A99" s="8" t="s">
        <v>431</v>
      </c>
      <c r="B99" s="8"/>
      <c r="C99" s="315" t="s">
        <v>93</v>
      </c>
      <c r="D99" s="316"/>
      <c r="E99" s="138"/>
      <c r="F99" s="155">
        <f>SUM(F96:F98)</f>
        <v>3338969</v>
      </c>
      <c r="G99" s="155">
        <f>SUM(G96:G98)</f>
        <v>3338969</v>
      </c>
    </row>
    <row r="100" spans="3:7" ht="13.5" customHeight="1">
      <c r="C100" s="178">
        <v>7</v>
      </c>
      <c r="D100" s="184" t="s">
        <v>94</v>
      </c>
      <c r="E100" s="129">
        <v>17</v>
      </c>
      <c r="F100" s="196">
        <v>146746502</v>
      </c>
      <c r="G100" s="196">
        <v>106288038</v>
      </c>
    </row>
    <row r="101" spans="3:7" ht="13.5" customHeight="1" thickBot="1">
      <c r="C101" s="197">
        <v>8</v>
      </c>
      <c r="D101" s="186" t="s">
        <v>95</v>
      </c>
      <c r="E101" s="134"/>
      <c r="F101" s="168">
        <v>39516252</v>
      </c>
      <c r="G101" s="168">
        <v>40531703</v>
      </c>
    </row>
    <row r="102" spans="1:7" ht="13.5" customHeight="1" thickBot="1">
      <c r="A102" s="161" t="s">
        <v>432</v>
      </c>
      <c r="B102" s="161"/>
      <c r="C102" s="317" t="s">
        <v>96</v>
      </c>
      <c r="D102" s="318"/>
      <c r="E102" s="138"/>
      <c r="F102" s="163">
        <f>F101+F100+F99+F92</f>
        <v>261201723</v>
      </c>
      <c r="G102" s="163">
        <f>G101+G100+G99+G92</f>
        <v>221758710</v>
      </c>
    </row>
    <row r="103" spans="1:7" ht="13.5" customHeight="1" thickBot="1">
      <c r="A103" s="161"/>
      <c r="B103" s="161"/>
      <c r="C103" s="162"/>
      <c r="D103" s="172"/>
      <c r="E103" s="198"/>
      <c r="F103" s="199"/>
      <c r="G103" s="199"/>
    </row>
    <row r="104" spans="3:7" ht="13.5" customHeight="1" thickBot="1">
      <c r="C104" s="148"/>
      <c r="D104" s="200" t="s">
        <v>97</v>
      </c>
      <c r="E104" s="138"/>
      <c r="F104" s="201">
        <f>F102+F88</f>
        <v>332789696</v>
      </c>
      <c r="G104" s="201">
        <f>G102+G88</f>
        <v>324582881</v>
      </c>
    </row>
    <row r="105" spans="1:7" ht="13.5" customHeight="1" thickBot="1">
      <c r="A105" s="8" t="s">
        <v>438</v>
      </c>
      <c r="B105" s="8"/>
      <c r="C105" s="319" t="s">
        <v>98</v>
      </c>
      <c r="D105" s="320"/>
      <c r="E105" s="138"/>
      <c r="F105" s="294">
        <f>F53-F88-F102</f>
        <v>0</v>
      </c>
      <c r="G105" s="294">
        <f>G53-G88-G102</f>
        <v>0</v>
      </c>
    </row>
    <row r="106" ht="13.5" customHeight="1"/>
    <row r="107" ht="13.5" customHeight="1"/>
    <row r="108" spans="1:6" ht="13.5" customHeight="1">
      <c r="A108" s="9" t="s">
        <v>439</v>
      </c>
      <c r="B108" s="9"/>
      <c r="D108" s="173" t="s">
        <v>99</v>
      </c>
      <c r="F108" s="173" t="s">
        <v>56</v>
      </c>
    </row>
    <row r="109" spans="4:6" ht="13.5" customHeight="1">
      <c r="D109" s="173" t="s">
        <v>434</v>
      </c>
      <c r="F109" s="173" t="s">
        <v>435</v>
      </c>
    </row>
  </sheetData>
  <sheetProtection/>
  <mergeCells count="15">
    <mergeCell ref="E60:E61"/>
    <mergeCell ref="C68:D68"/>
    <mergeCell ref="C75:D75"/>
    <mergeCell ref="C83:D83"/>
    <mergeCell ref="B4:G4"/>
    <mergeCell ref="C6:D7"/>
    <mergeCell ref="E6:E7"/>
    <mergeCell ref="C8:D8"/>
    <mergeCell ref="C52:D52"/>
    <mergeCell ref="C89:D89"/>
    <mergeCell ref="C99:D99"/>
    <mergeCell ref="C102:D102"/>
    <mergeCell ref="C105:D105"/>
    <mergeCell ref="C53:D53"/>
    <mergeCell ref="C60:D61"/>
  </mergeCells>
  <printOptions/>
  <pageMargins left="0" right="0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view="pageBreakPreview" zoomScaleSheetLayoutView="100" zoomScalePageLayoutView="0" workbookViewId="0" topLeftCell="A7">
      <selection activeCell="H29" sqref="H29"/>
    </sheetView>
  </sheetViews>
  <sheetFormatPr defaultColWidth="11.421875" defaultRowHeight="15"/>
  <cols>
    <col min="1" max="1" width="8.421875" style="72" customWidth="1"/>
    <col min="2" max="2" width="7.140625" style="72" customWidth="1"/>
    <col min="3" max="3" width="46.140625" style="72" customWidth="1"/>
    <col min="4" max="4" width="8.421875" style="72" customWidth="1"/>
    <col min="5" max="5" width="15.00390625" style="72" customWidth="1"/>
    <col min="6" max="6" width="14.421875" style="72" customWidth="1"/>
    <col min="7" max="16384" width="11.421875" style="72" customWidth="1"/>
  </cols>
  <sheetData>
    <row r="1" ht="15">
      <c r="C1" s="3"/>
    </row>
    <row r="2" ht="18">
      <c r="B2" s="108" t="s">
        <v>329</v>
      </c>
    </row>
    <row r="3" ht="18">
      <c r="B3" s="108" t="s">
        <v>330</v>
      </c>
    </row>
    <row r="4" ht="23.25">
      <c r="B4" s="4"/>
    </row>
    <row r="6" spans="3:4" ht="18.75">
      <c r="C6" s="5" t="s">
        <v>100</v>
      </c>
      <c r="D6" s="202"/>
    </row>
    <row r="7" spans="3:4" ht="15">
      <c r="C7" s="6" t="s">
        <v>441</v>
      </c>
      <c r="D7" s="6"/>
    </row>
    <row r="8" spans="3:4" ht="15">
      <c r="C8" s="7"/>
      <c r="D8" s="7"/>
    </row>
    <row r="9" ht="15">
      <c r="E9" s="8" t="s">
        <v>101</v>
      </c>
    </row>
    <row r="10" ht="15.75" thickBot="1"/>
    <row r="11" spans="2:6" ht="12.75" customHeight="1">
      <c r="B11" s="332" t="s">
        <v>102</v>
      </c>
      <c r="C11" s="334" t="s">
        <v>1</v>
      </c>
      <c r="D11" s="336" t="s">
        <v>103</v>
      </c>
      <c r="E11" s="203" t="s">
        <v>3</v>
      </c>
      <c r="F11" s="204" t="s">
        <v>4</v>
      </c>
    </row>
    <row r="12" spans="2:6" ht="15.75" thickBot="1">
      <c r="B12" s="333"/>
      <c r="C12" s="335"/>
      <c r="D12" s="337"/>
      <c r="E12" s="16">
        <v>41639</v>
      </c>
      <c r="F12" s="16">
        <v>41274</v>
      </c>
    </row>
    <row r="13" spans="2:6" ht="15">
      <c r="B13" s="151" t="s">
        <v>104</v>
      </c>
      <c r="C13" s="195" t="s">
        <v>105</v>
      </c>
      <c r="D13" s="205">
        <v>18</v>
      </c>
      <c r="E13" s="206">
        <v>257060226</v>
      </c>
      <c r="F13" s="206">
        <v>245713202</v>
      </c>
    </row>
    <row r="14" spans="2:6" ht="15">
      <c r="B14" s="165" t="s">
        <v>106</v>
      </c>
      <c r="C14" s="180" t="s">
        <v>107</v>
      </c>
      <c r="D14" s="207">
        <v>19</v>
      </c>
      <c r="E14" s="208">
        <v>1659600</v>
      </c>
      <c r="F14" s="208">
        <v>17583867</v>
      </c>
    </row>
    <row r="15" spans="2:6" ht="15">
      <c r="B15" s="165" t="s">
        <v>108</v>
      </c>
      <c r="C15" s="180" t="s">
        <v>109</v>
      </c>
      <c r="D15" s="207"/>
      <c r="E15" s="208">
        <v>0</v>
      </c>
      <c r="F15" s="208">
        <v>0</v>
      </c>
    </row>
    <row r="16" spans="2:6" ht="15">
      <c r="B16" s="165" t="s">
        <v>110</v>
      </c>
      <c r="C16" s="180" t="s">
        <v>111</v>
      </c>
      <c r="D16" s="207">
        <v>20</v>
      </c>
      <c r="E16" s="208">
        <v>-126585452</v>
      </c>
      <c r="F16" s="208">
        <v>-126084548</v>
      </c>
    </row>
    <row r="17" spans="2:6" ht="15">
      <c r="B17" s="165" t="s">
        <v>112</v>
      </c>
      <c r="C17" s="180" t="s">
        <v>113</v>
      </c>
      <c r="D17" s="207"/>
      <c r="E17" s="209"/>
      <c r="F17" s="209"/>
    </row>
    <row r="18" spans="2:6" ht="15">
      <c r="B18" s="210" t="s">
        <v>114</v>
      </c>
      <c r="C18" s="180" t="s">
        <v>115</v>
      </c>
      <c r="D18" s="207">
        <v>21</v>
      </c>
      <c r="E18" s="208">
        <v>-51812134</v>
      </c>
      <c r="F18" s="208">
        <v>-49927895</v>
      </c>
    </row>
    <row r="19" spans="2:6" ht="15">
      <c r="B19" s="210" t="s">
        <v>116</v>
      </c>
      <c r="C19" s="180" t="s">
        <v>117</v>
      </c>
      <c r="D19" s="207">
        <v>22</v>
      </c>
      <c r="E19" s="208">
        <v>-8574916</v>
      </c>
      <c r="F19" s="208">
        <v>-8257198</v>
      </c>
    </row>
    <row r="20" spans="2:6" ht="15">
      <c r="B20" s="165" t="s">
        <v>112</v>
      </c>
      <c r="C20" s="180" t="s">
        <v>118</v>
      </c>
      <c r="D20" s="207"/>
      <c r="E20" s="211">
        <f>SUM(E18:E19)</f>
        <v>-60387050</v>
      </c>
      <c r="F20" s="211">
        <f>SUM(F18:F19)</f>
        <v>-58185093</v>
      </c>
    </row>
    <row r="21" spans="2:6" ht="15">
      <c r="B21" s="165" t="s">
        <v>119</v>
      </c>
      <c r="C21" s="180" t="s">
        <v>120</v>
      </c>
      <c r="D21" s="207">
        <v>23</v>
      </c>
      <c r="E21" s="208">
        <v>-8614171</v>
      </c>
      <c r="F21" s="208">
        <v>-9545950</v>
      </c>
    </row>
    <row r="22" spans="2:6" ht="15">
      <c r="B22" s="165" t="s">
        <v>121</v>
      </c>
      <c r="C22" s="180" t="s">
        <v>122</v>
      </c>
      <c r="D22" s="207">
        <v>24</v>
      </c>
      <c r="E22" s="208">
        <v>-16628235</v>
      </c>
      <c r="F22" s="208">
        <v>-19478380</v>
      </c>
    </row>
    <row r="23" spans="2:6" ht="15.75" thickBot="1">
      <c r="B23" s="212" t="s">
        <v>123</v>
      </c>
      <c r="C23" s="182" t="s">
        <v>124</v>
      </c>
      <c r="D23" s="213"/>
      <c r="E23" s="214">
        <f>E22+E21+E20+E16</f>
        <v>-212214908</v>
      </c>
      <c r="F23" s="214">
        <f>F22+F21+F20+F16</f>
        <v>-213293971</v>
      </c>
    </row>
    <row r="24" spans="2:6" ht="15.75" thickBot="1">
      <c r="B24" s="215" t="s">
        <v>125</v>
      </c>
      <c r="C24" s="216" t="s">
        <v>126</v>
      </c>
      <c r="D24" s="217"/>
      <c r="E24" s="218">
        <f>E23+E15+E14+E13</f>
        <v>46504918</v>
      </c>
      <c r="F24" s="218">
        <f>F23+F15+F14+F13</f>
        <v>50003098</v>
      </c>
    </row>
    <row r="25" spans="2:6" ht="15">
      <c r="B25" s="183" t="s">
        <v>127</v>
      </c>
      <c r="C25" s="195" t="s">
        <v>128</v>
      </c>
      <c r="D25" s="219"/>
      <c r="E25" s="220"/>
      <c r="F25" s="220"/>
    </row>
    <row r="26" spans="2:6" ht="15">
      <c r="B26" s="165" t="s">
        <v>129</v>
      </c>
      <c r="C26" s="180" t="s">
        <v>130</v>
      </c>
      <c r="D26" s="142"/>
      <c r="E26" s="209"/>
      <c r="F26" s="209"/>
    </row>
    <row r="27" spans="2:6" ht="15">
      <c r="B27" s="165" t="s">
        <v>131</v>
      </c>
      <c r="C27" s="180" t="s">
        <v>132</v>
      </c>
      <c r="D27" s="142"/>
      <c r="E27" s="209"/>
      <c r="F27" s="209"/>
    </row>
    <row r="28" spans="2:6" ht="15">
      <c r="B28" s="210" t="s">
        <v>114</v>
      </c>
      <c r="C28" s="180" t="s">
        <v>133</v>
      </c>
      <c r="D28" s="142"/>
      <c r="E28" s="209"/>
      <c r="F28" s="209"/>
    </row>
    <row r="29" spans="2:6" ht="15">
      <c r="B29" s="210" t="s">
        <v>116</v>
      </c>
      <c r="C29" s="180" t="s">
        <v>134</v>
      </c>
      <c r="D29" s="142">
        <v>25</v>
      </c>
      <c r="E29" s="208">
        <v>-2602298</v>
      </c>
      <c r="F29" s="208">
        <v>-5036255</v>
      </c>
    </row>
    <row r="30" spans="2:6" ht="15">
      <c r="B30" s="210" t="s">
        <v>135</v>
      </c>
      <c r="C30" s="180" t="s">
        <v>136</v>
      </c>
      <c r="D30" s="142">
        <v>26</v>
      </c>
      <c r="E30" s="208">
        <v>4327</v>
      </c>
      <c r="F30" s="208">
        <v>68383</v>
      </c>
    </row>
    <row r="31" spans="2:6" ht="15">
      <c r="B31" s="210" t="s">
        <v>137</v>
      </c>
      <c r="C31" s="180" t="s">
        <v>138</v>
      </c>
      <c r="D31" s="142"/>
      <c r="E31" s="209"/>
      <c r="F31" s="209"/>
    </row>
    <row r="32" spans="2:6" ht="15.75" thickBot="1">
      <c r="B32" s="221"/>
      <c r="C32" s="182" t="s">
        <v>139</v>
      </c>
      <c r="D32" s="181"/>
      <c r="E32" s="222">
        <f>SUM(E25:E31)</f>
        <v>-2597971</v>
      </c>
      <c r="F32" s="222">
        <f>SUM(F25:F31)</f>
        <v>-4967872</v>
      </c>
    </row>
    <row r="33" spans="2:6" ht="15.75" thickBot="1">
      <c r="B33" s="223" t="s">
        <v>140</v>
      </c>
      <c r="C33" s="224" t="s">
        <v>141</v>
      </c>
      <c r="D33" s="217"/>
      <c r="E33" s="218">
        <f>E32</f>
        <v>-2597971</v>
      </c>
      <c r="F33" s="218">
        <f>F32</f>
        <v>-4967872</v>
      </c>
    </row>
    <row r="34" spans="2:6" ht="15.75" thickBot="1">
      <c r="B34" s="223" t="s">
        <v>142</v>
      </c>
      <c r="C34" s="224" t="s">
        <v>143</v>
      </c>
      <c r="D34" s="225">
        <v>27</v>
      </c>
      <c r="E34" s="218">
        <f>E33+E24</f>
        <v>43906947</v>
      </c>
      <c r="F34" s="218">
        <f>F33+F24</f>
        <v>45035226</v>
      </c>
    </row>
    <row r="35" spans="2:6" ht="15.75" thickBot="1">
      <c r="B35" s="223" t="s">
        <v>144</v>
      </c>
      <c r="C35" s="224" t="s">
        <v>145</v>
      </c>
      <c r="D35" s="225">
        <v>28</v>
      </c>
      <c r="E35" s="218">
        <v>-4390695</v>
      </c>
      <c r="F35" s="218">
        <v>-4503523</v>
      </c>
    </row>
    <row r="36" spans="2:6" ht="15.75" thickBot="1">
      <c r="B36" s="223" t="s">
        <v>146</v>
      </c>
      <c r="C36" s="226" t="s">
        <v>147</v>
      </c>
      <c r="D36" s="227"/>
      <c r="E36" s="218">
        <f>E34+E35</f>
        <v>39516252</v>
      </c>
      <c r="F36" s="218">
        <f>F34+F35</f>
        <v>40531703</v>
      </c>
    </row>
    <row r="37" spans="2:6" ht="15.75" thickBot="1">
      <c r="B37" s="228" t="s">
        <v>148</v>
      </c>
      <c r="C37" s="229" t="s">
        <v>149</v>
      </c>
      <c r="D37" s="230"/>
      <c r="E37" s="231"/>
      <c r="F37" s="232"/>
    </row>
    <row r="39" spans="4:6" ht="15">
      <c r="D39" s="9"/>
      <c r="F39" s="10"/>
    </row>
    <row r="40" spans="3:5" ht="15.75">
      <c r="C40" s="11" t="s">
        <v>99</v>
      </c>
      <c r="E40" s="11" t="s">
        <v>56</v>
      </c>
    </row>
    <row r="41" spans="3:5" ht="15.75">
      <c r="C41" s="11" t="s">
        <v>440</v>
      </c>
      <c r="E41" s="11" t="s">
        <v>220</v>
      </c>
    </row>
  </sheetData>
  <sheetProtection/>
  <mergeCells count="3">
    <mergeCell ref="B11:B12"/>
    <mergeCell ref="C11:C12"/>
    <mergeCell ref="D11:D12"/>
  </mergeCells>
  <printOptions/>
  <pageMargins left="0.2" right="0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5"/>
  <sheetViews>
    <sheetView view="pageBreakPreview" zoomScaleSheetLayoutView="100" zoomScalePageLayoutView="0" workbookViewId="0" topLeftCell="A25">
      <selection activeCell="G50" sqref="G50"/>
    </sheetView>
  </sheetViews>
  <sheetFormatPr defaultColWidth="9.140625" defaultRowHeight="15"/>
  <cols>
    <col min="1" max="1" width="7.140625" style="0" customWidth="1"/>
    <col min="2" max="2" width="5.421875" style="0" customWidth="1"/>
    <col min="3" max="3" width="45.57421875" style="0" customWidth="1"/>
    <col min="4" max="4" width="10.28125" style="0" customWidth="1"/>
    <col min="5" max="5" width="13.140625" style="0" customWidth="1"/>
    <col min="6" max="6" width="14.8515625" style="0" customWidth="1"/>
  </cols>
  <sheetData>
    <row r="1" spans="2:6" ht="18">
      <c r="B1" s="108" t="s">
        <v>329</v>
      </c>
      <c r="C1" s="12"/>
      <c r="D1" s="12"/>
      <c r="E1" s="12"/>
      <c r="F1" s="12"/>
    </row>
    <row r="2" spans="2:6" ht="18">
      <c r="B2" s="108" t="s">
        <v>330</v>
      </c>
      <c r="C2" s="12"/>
      <c r="D2" s="12"/>
      <c r="E2" s="12"/>
      <c r="F2" s="12"/>
    </row>
    <row r="3" spans="2:6" ht="18.75">
      <c r="B3" s="13"/>
      <c r="C3" s="12"/>
      <c r="D3" s="12"/>
      <c r="E3" s="12"/>
      <c r="F3" s="12"/>
    </row>
    <row r="4" spans="2:6" ht="23.25">
      <c r="B4" s="13"/>
      <c r="C4" s="14" t="s">
        <v>150</v>
      </c>
      <c r="D4" s="12"/>
      <c r="E4" s="12"/>
      <c r="F4" s="12"/>
    </row>
    <row r="5" spans="2:6" ht="21">
      <c r="B5" s="12"/>
      <c r="C5" s="15" t="s">
        <v>151</v>
      </c>
      <c r="D5" s="12"/>
      <c r="E5" s="12"/>
      <c r="F5" s="12"/>
    </row>
    <row r="6" spans="2:6" ht="15.75" thickBot="1">
      <c r="B6" s="12"/>
      <c r="C6" s="12"/>
      <c r="D6" s="12"/>
      <c r="E6" s="12"/>
      <c r="F6" s="233" t="s">
        <v>152</v>
      </c>
    </row>
    <row r="7" spans="2:6" ht="15">
      <c r="B7" s="338"/>
      <c r="C7" s="340" t="s">
        <v>153</v>
      </c>
      <c r="D7" s="342" t="s">
        <v>154</v>
      </c>
      <c r="E7" s="126" t="s">
        <v>3</v>
      </c>
      <c r="F7" s="234" t="s">
        <v>4</v>
      </c>
    </row>
    <row r="8" spans="2:6" ht="15">
      <c r="B8" s="339"/>
      <c r="C8" s="341"/>
      <c r="D8" s="343"/>
      <c r="E8" s="235">
        <v>41639</v>
      </c>
      <c r="F8" s="235">
        <v>41274</v>
      </c>
    </row>
    <row r="9" spans="2:6" ht="15">
      <c r="B9" s="236" t="s">
        <v>155</v>
      </c>
      <c r="C9" s="237" t="s">
        <v>156</v>
      </c>
      <c r="D9" s="238"/>
      <c r="E9" s="238"/>
      <c r="F9" s="238"/>
    </row>
    <row r="10" spans="2:6" ht="15">
      <c r="B10" s="239">
        <v>1</v>
      </c>
      <c r="C10" s="238" t="s">
        <v>157</v>
      </c>
      <c r="D10" s="239">
        <v>29</v>
      </c>
      <c r="E10" s="240">
        <v>39516252</v>
      </c>
      <c r="F10" s="250">
        <v>40531703</v>
      </c>
    </row>
    <row r="11" spans="2:6" ht="15">
      <c r="B11" s="239">
        <v>2</v>
      </c>
      <c r="C11" s="238" t="s">
        <v>158</v>
      </c>
      <c r="D11" s="239"/>
      <c r="E11" s="240"/>
      <c r="F11" s="250"/>
    </row>
    <row r="12" spans="2:6" ht="15">
      <c r="B12" s="241" t="s">
        <v>114</v>
      </c>
      <c r="C12" s="242" t="s">
        <v>159</v>
      </c>
      <c r="D12" s="239"/>
      <c r="E12" s="240"/>
      <c r="F12" s="250"/>
    </row>
    <row r="13" spans="2:6" ht="15">
      <c r="B13" s="241" t="s">
        <v>116</v>
      </c>
      <c r="C13" s="238" t="s">
        <v>160</v>
      </c>
      <c r="D13" s="239">
        <v>30</v>
      </c>
      <c r="E13" s="240">
        <v>8614171</v>
      </c>
      <c r="F13" s="250">
        <v>9545950</v>
      </c>
    </row>
    <row r="14" spans="2:6" ht="15">
      <c r="B14" s="241" t="s">
        <v>135</v>
      </c>
      <c r="C14" s="238" t="s">
        <v>161</v>
      </c>
      <c r="D14" s="239"/>
      <c r="E14" s="240">
        <v>0</v>
      </c>
      <c r="F14" s="250">
        <v>0</v>
      </c>
    </row>
    <row r="15" spans="2:6" ht="15">
      <c r="B15" s="241" t="s">
        <v>137</v>
      </c>
      <c r="C15" s="242" t="s">
        <v>162</v>
      </c>
      <c r="D15" s="239"/>
      <c r="E15" s="240">
        <v>0</v>
      </c>
      <c r="F15" s="250">
        <v>0</v>
      </c>
    </row>
    <row r="16" spans="2:6" ht="15">
      <c r="B16" s="241" t="s">
        <v>163</v>
      </c>
      <c r="C16" s="238" t="s">
        <v>331</v>
      </c>
      <c r="D16" s="239"/>
      <c r="E16" s="243">
        <v>0</v>
      </c>
      <c r="F16" s="243">
        <v>0</v>
      </c>
    </row>
    <row r="17" spans="2:6" ht="12.75" customHeight="1">
      <c r="B17" s="344" t="s">
        <v>164</v>
      </c>
      <c r="C17" s="346" t="s">
        <v>332</v>
      </c>
      <c r="D17" s="348">
        <v>31</v>
      </c>
      <c r="E17" s="349">
        <f>Bilanci!G16-Bilanci!F16</f>
        <v>-12810928</v>
      </c>
      <c r="F17" s="349">
        <v>-35121948</v>
      </c>
    </row>
    <row r="18" spans="2:6" ht="12.75" customHeight="1">
      <c r="B18" s="345"/>
      <c r="C18" s="347"/>
      <c r="D18" s="348"/>
      <c r="E18" s="349"/>
      <c r="F18" s="349"/>
    </row>
    <row r="19" spans="2:6" ht="15">
      <c r="B19" s="244" t="s">
        <v>165</v>
      </c>
      <c r="C19" s="245" t="s">
        <v>166</v>
      </c>
      <c r="D19" s="246">
        <v>32</v>
      </c>
      <c r="E19" s="247">
        <f>Bilanci!G17-Bilanci!F17</f>
        <v>-126626</v>
      </c>
      <c r="F19" s="247">
        <v>3539908</v>
      </c>
    </row>
    <row r="20" spans="2:6" ht="15">
      <c r="B20" s="248" t="s">
        <v>167</v>
      </c>
      <c r="C20" s="249" t="s">
        <v>168</v>
      </c>
      <c r="D20" s="239">
        <v>33</v>
      </c>
      <c r="E20" s="240">
        <f>Bilanci!G22-Bilanci!F22</f>
        <v>-4772479</v>
      </c>
      <c r="F20" s="250">
        <v>10787454</v>
      </c>
    </row>
    <row r="21" spans="2:6" ht="12.75" customHeight="1">
      <c r="B21" s="350" t="s">
        <v>9</v>
      </c>
      <c r="C21" s="352" t="s">
        <v>169</v>
      </c>
      <c r="D21" s="354">
        <v>34</v>
      </c>
      <c r="E21" s="355">
        <f>Bilanci!F70-Bilanci!G70</f>
        <v>32447957</v>
      </c>
      <c r="F21" s="355">
        <v>8541694</v>
      </c>
    </row>
    <row r="22" spans="2:6" ht="12.75" customHeight="1">
      <c r="B22" s="351"/>
      <c r="C22" s="353"/>
      <c r="D22" s="354"/>
      <c r="E22" s="355"/>
      <c r="F22" s="355"/>
    </row>
    <row r="23" spans="2:6" ht="15">
      <c r="B23" s="248" t="s">
        <v>170</v>
      </c>
      <c r="C23" s="242" t="s">
        <v>171</v>
      </c>
      <c r="D23" s="239">
        <v>35</v>
      </c>
      <c r="E23" s="240">
        <f>Bilanci!F71+Bilanci!F72-Bilanci!G71-Bilanci!G72-Bilanci!G73</f>
        <v>-27763504</v>
      </c>
      <c r="F23" s="250">
        <v>2200812</v>
      </c>
    </row>
    <row r="24" spans="2:6" ht="15">
      <c r="B24" s="248" t="s">
        <v>172</v>
      </c>
      <c r="C24" s="242" t="s">
        <v>333</v>
      </c>
      <c r="D24" s="239">
        <v>36</v>
      </c>
      <c r="E24" s="251">
        <f>Bilanci!F65-Bilanci!G65</f>
        <v>-24059233</v>
      </c>
      <c r="F24" s="251">
        <v>6988840</v>
      </c>
    </row>
    <row r="25" spans="2:6" ht="15">
      <c r="B25" s="248" t="s">
        <v>173</v>
      </c>
      <c r="C25" s="238" t="s">
        <v>174</v>
      </c>
      <c r="D25" s="239"/>
      <c r="E25" s="252"/>
      <c r="F25" s="252"/>
    </row>
    <row r="26" spans="2:6" ht="15">
      <c r="B26" s="238"/>
      <c r="C26" s="253" t="s">
        <v>175</v>
      </c>
      <c r="D26" s="239"/>
      <c r="E26" s="254">
        <f>SUM(E10:E25)</f>
        <v>11045610</v>
      </c>
      <c r="F26" s="254">
        <f>SUM(F10:F25)</f>
        <v>47014413</v>
      </c>
    </row>
    <row r="27" spans="2:6" ht="15">
      <c r="B27" s="236" t="s">
        <v>176</v>
      </c>
      <c r="C27" s="236" t="s">
        <v>177</v>
      </c>
      <c r="D27" s="239"/>
      <c r="E27" s="255"/>
      <c r="F27" s="255"/>
    </row>
    <row r="28" spans="2:6" ht="15">
      <c r="B28" s="239">
        <v>1</v>
      </c>
      <c r="C28" s="238" t="s">
        <v>178</v>
      </c>
      <c r="D28" s="239"/>
      <c r="E28" s="256">
        <v>0</v>
      </c>
      <c r="F28" s="256">
        <v>0</v>
      </c>
    </row>
    <row r="29" spans="2:6" ht="15">
      <c r="B29" s="239">
        <v>2</v>
      </c>
      <c r="C29" s="238" t="s">
        <v>179</v>
      </c>
      <c r="D29" s="239">
        <v>37</v>
      </c>
      <c r="E29" s="257">
        <v>-7257302</v>
      </c>
      <c r="F29" s="257">
        <v>-19396756</v>
      </c>
    </row>
    <row r="30" spans="2:6" ht="15">
      <c r="B30" s="239">
        <v>3</v>
      </c>
      <c r="C30" s="238" t="s">
        <v>180</v>
      </c>
      <c r="D30" s="239"/>
      <c r="E30" s="257">
        <v>0</v>
      </c>
      <c r="F30" s="257">
        <v>-480515</v>
      </c>
    </row>
    <row r="31" spans="2:6" ht="15">
      <c r="B31" s="239">
        <v>4</v>
      </c>
      <c r="C31" s="258" t="s">
        <v>181</v>
      </c>
      <c r="D31" s="239"/>
      <c r="E31" s="255"/>
      <c r="F31" s="255"/>
    </row>
    <row r="32" spans="2:6" ht="15">
      <c r="B32" s="239">
        <v>5</v>
      </c>
      <c r="C32" s="242" t="s">
        <v>182</v>
      </c>
      <c r="D32" s="259"/>
      <c r="E32" s="255"/>
      <c r="F32" s="255"/>
    </row>
    <row r="33" spans="2:6" ht="15">
      <c r="B33" s="238"/>
      <c r="C33" s="253" t="s">
        <v>183</v>
      </c>
      <c r="D33" s="239"/>
      <c r="E33" s="260">
        <f>SUM(E27:E32)</f>
        <v>-7257302</v>
      </c>
      <c r="F33" s="260">
        <f>SUM(F27:F32)</f>
        <v>-19877271</v>
      </c>
    </row>
    <row r="34" spans="2:6" ht="15">
      <c r="B34" s="236" t="s">
        <v>184</v>
      </c>
      <c r="C34" s="236" t="s">
        <v>185</v>
      </c>
      <c r="D34" s="239"/>
      <c r="E34" s="255"/>
      <c r="F34" s="255"/>
    </row>
    <row r="35" spans="2:6" ht="15">
      <c r="B35" s="239">
        <v>1</v>
      </c>
      <c r="C35" s="238" t="s">
        <v>186</v>
      </c>
      <c r="D35" s="239"/>
      <c r="E35" s="261">
        <v>0</v>
      </c>
      <c r="F35" s="261">
        <v>0</v>
      </c>
    </row>
    <row r="36" spans="2:6" ht="15">
      <c r="B36" s="239">
        <v>2</v>
      </c>
      <c r="C36" s="242" t="s">
        <v>187</v>
      </c>
      <c r="D36" s="239">
        <v>38</v>
      </c>
      <c r="E36" s="257">
        <f>Bilanci!F81-Bilanci!G81</f>
        <v>-11861418</v>
      </c>
      <c r="F36" s="257">
        <v>-13339939</v>
      </c>
    </row>
    <row r="37" spans="2:6" ht="15">
      <c r="B37" s="239">
        <v>3</v>
      </c>
      <c r="C37" s="238" t="s">
        <v>188</v>
      </c>
      <c r="D37" s="259"/>
      <c r="E37" s="255"/>
      <c r="F37" s="255"/>
    </row>
    <row r="38" spans="2:6" ht="15">
      <c r="B38" s="239">
        <v>4</v>
      </c>
      <c r="C38" s="238" t="s">
        <v>442</v>
      </c>
      <c r="D38" s="259"/>
      <c r="E38" s="257">
        <v>-73239</v>
      </c>
      <c r="F38" s="255"/>
    </row>
    <row r="39" spans="2:6" ht="15">
      <c r="B39" s="238"/>
      <c r="C39" s="253" t="s">
        <v>189</v>
      </c>
      <c r="D39" s="239"/>
      <c r="E39" s="260">
        <f>SUM(E34:E38)</f>
        <v>-11934657</v>
      </c>
      <c r="F39" s="260">
        <f>SUM(F34:F38)</f>
        <v>-13339939</v>
      </c>
    </row>
    <row r="40" spans="2:6" ht="15">
      <c r="B40" s="236" t="s">
        <v>190</v>
      </c>
      <c r="C40" s="236" t="s">
        <v>191</v>
      </c>
      <c r="D40" s="239"/>
      <c r="E40" s="260">
        <f>E39+E33+E26</f>
        <v>-8146349</v>
      </c>
      <c r="F40" s="260">
        <f>F39+F33+F26</f>
        <v>13797203</v>
      </c>
    </row>
    <row r="41" spans="2:6" ht="15.75" thickBot="1">
      <c r="B41" s="236" t="s">
        <v>192</v>
      </c>
      <c r="C41" s="237" t="s">
        <v>193</v>
      </c>
      <c r="D41" s="239">
        <v>39</v>
      </c>
      <c r="E41" s="265">
        <v>17106793</v>
      </c>
      <c r="F41" s="260">
        <v>3309590</v>
      </c>
    </row>
    <row r="42" spans="2:6" ht="15.75" thickBot="1">
      <c r="B42" s="262" t="s">
        <v>194</v>
      </c>
      <c r="C42" s="263" t="s">
        <v>195</v>
      </c>
      <c r="D42" s="264">
        <v>40</v>
      </c>
      <c r="E42" s="265">
        <v>8960444</v>
      </c>
      <c r="F42" s="265">
        <v>17106793</v>
      </c>
    </row>
    <row r="43" spans="5:6" ht="15">
      <c r="E43" s="18"/>
      <c r="F43" s="20"/>
    </row>
    <row r="44" spans="3:5" ht="15">
      <c r="C44" s="19" t="s">
        <v>334</v>
      </c>
      <c r="E44" s="19" t="s">
        <v>196</v>
      </c>
    </row>
    <row r="45" spans="3:5" ht="15">
      <c r="C45" s="19" t="s">
        <v>197</v>
      </c>
      <c r="E45" s="19" t="s">
        <v>220</v>
      </c>
    </row>
  </sheetData>
  <sheetProtection/>
  <mergeCells count="13">
    <mergeCell ref="F17:F18"/>
    <mergeCell ref="B21:B22"/>
    <mergeCell ref="C21:C22"/>
    <mergeCell ref="D21:D22"/>
    <mergeCell ref="F21:F22"/>
    <mergeCell ref="E17:E18"/>
    <mergeCell ref="E21:E22"/>
    <mergeCell ref="B7:B8"/>
    <mergeCell ref="C7:C8"/>
    <mergeCell ref="D7:D8"/>
    <mergeCell ref="B17:B18"/>
    <mergeCell ref="C17:C18"/>
    <mergeCell ref="D17:D18"/>
  </mergeCells>
  <printOptions/>
  <pageMargins left="0.45" right="0" top="0.2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9">
      <selection activeCell="E41" sqref="E41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3" width="13.140625" style="0" customWidth="1"/>
    <col min="4" max="4" width="8.7109375" style="0" customWidth="1"/>
    <col min="5" max="5" width="8.00390625" style="0" customWidth="1"/>
    <col min="6" max="6" width="11.140625" style="0" customWidth="1"/>
    <col min="7" max="7" width="9.421875" style="0" customWidth="1"/>
    <col min="8" max="8" width="13.140625" style="0" customWidth="1"/>
    <col min="9" max="9" width="7.140625" style="0" customWidth="1"/>
    <col min="10" max="10" width="11.28125" style="0" customWidth="1"/>
    <col min="11" max="11" width="12.421875" style="0" customWidth="1"/>
  </cols>
  <sheetData>
    <row r="2" ht="18">
      <c r="B2" s="108" t="s">
        <v>329</v>
      </c>
    </row>
    <row r="3" ht="18">
      <c r="B3" s="108" t="s">
        <v>330</v>
      </c>
    </row>
    <row r="5" ht="21">
      <c r="B5" s="21" t="s">
        <v>443</v>
      </c>
    </row>
    <row r="7" ht="15.75" thickBot="1"/>
    <row r="8" spans="2:11" ht="15">
      <c r="B8" s="361"/>
      <c r="C8" s="358" t="s">
        <v>198</v>
      </c>
      <c r="D8" s="358" t="s">
        <v>199</v>
      </c>
      <c r="E8" s="358" t="s">
        <v>200</v>
      </c>
      <c r="F8" s="358" t="s">
        <v>201</v>
      </c>
      <c r="G8" s="358" t="s">
        <v>202</v>
      </c>
      <c r="H8" s="358" t="s">
        <v>203</v>
      </c>
      <c r="I8" s="358" t="s">
        <v>204</v>
      </c>
      <c r="J8" s="358" t="s">
        <v>205</v>
      </c>
      <c r="K8" s="364" t="s">
        <v>206</v>
      </c>
    </row>
    <row r="9" spans="2:11" ht="15">
      <c r="B9" s="356"/>
      <c r="C9" s="359"/>
      <c r="D9" s="359"/>
      <c r="E9" s="359"/>
      <c r="F9" s="359"/>
      <c r="G9" s="359"/>
      <c r="H9" s="359"/>
      <c r="I9" s="359"/>
      <c r="J9" s="359"/>
      <c r="K9" s="365"/>
    </row>
    <row r="10" spans="2:11" ht="15">
      <c r="B10" s="356"/>
      <c r="C10" s="359"/>
      <c r="D10" s="359"/>
      <c r="E10" s="359"/>
      <c r="F10" s="359"/>
      <c r="G10" s="359"/>
      <c r="H10" s="359"/>
      <c r="I10" s="359"/>
      <c r="J10" s="359"/>
      <c r="K10" s="365"/>
    </row>
    <row r="11" spans="2:11" ht="15.75" thickBot="1">
      <c r="B11" s="362"/>
      <c r="C11" s="360"/>
      <c r="D11" s="360"/>
      <c r="E11" s="360"/>
      <c r="F11" s="360"/>
      <c r="G11" s="360"/>
      <c r="H11" s="360"/>
      <c r="I11" s="360"/>
      <c r="J11" s="360"/>
      <c r="K11" s="366"/>
    </row>
    <row r="12" spans="2:11" ht="19.5" customHeight="1" thickBot="1">
      <c r="B12" s="266" t="s">
        <v>445</v>
      </c>
      <c r="C12" s="267">
        <v>71600000</v>
      </c>
      <c r="D12" s="268">
        <v>0</v>
      </c>
      <c r="E12" s="268">
        <v>0</v>
      </c>
      <c r="F12" s="267">
        <v>3338969</v>
      </c>
      <c r="G12" s="268">
        <v>0</v>
      </c>
      <c r="H12" s="267">
        <v>146819741</v>
      </c>
      <c r="I12" s="268">
        <v>0</v>
      </c>
      <c r="J12" s="268">
        <v>0</v>
      </c>
      <c r="K12" s="269">
        <v>221758710</v>
      </c>
    </row>
    <row r="13" spans="2:11" ht="19.5" customHeight="1" thickBot="1">
      <c r="B13" s="270" t="s">
        <v>207</v>
      </c>
      <c r="C13" s="271"/>
      <c r="D13" s="271"/>
      <c r="E13" s="271"/>
      <c r="F13" s="271"/>
      <c r="G13" s="271"/>
      <c r="H13" s="295">
        <v>-73239</v>
      </c>
      <c r="I13" s="295"/>
      <c r="J13" s="295"/>
      <c r="K13" s="296">
        <f>SUM(C13:J13)</f>
        <v>-73239</v>
      </c>
    </row>
    <row r="14" spans="2:11" ht="19.5" customHeight="1" thickBot="1">
      <c r="B14" s="266" t="s">
        <v>444</v>
      </c>
      <c r="C14" s="267">
        <f>C12+C13</f>
        <v>71600000</v>
      </c>
      <c r="D14" s="267">
        <f aca="true" t="shared" si="0" ref="D14:K14">D12+D13</f>
        <v>0</v>
      </c>
      <c r="E14" s="267">
        <f t="shared" si="0"/>
        <v>0</v>
      </c>
      <c r="F14" s="267">
        <f t="shared" si="0"/>
        <v>3338969</v>
      </c>
      <c r="G14" s="267">
        <f t="shared" si="0"/>
        <v>0</v>
      </c>
      <c r="H14" s="267">
        <f t="shared" si="0"/>
        <v>146746502</v>
      </c>
      <c r="I14" s="267">
        <f t="shared" si="0"/>
        <v>0</v>
      </c>
      <c r="J14" s="267">
        <f t="shared" si="0"/>
        <v>0</v>
      </c>
      <c r="K14" s="272">
        <f t="shared" si="0"/>
        <v>221685471</v>
      </c>
    </row>
    <row r="15" spans="2:11" ht="19.5" customHeight="1">
      <c r="B15" s="273" t="s">
        <v>208</v>
      </c>
      <c r="C15" s="274"/>
      <c r="D15" s="274"/>
      <c r="E15" s="274"/>
      <c r="F15" s="275">
        <v>0</v>
      </c>
      <c r="G15" s="274"/>
      <c r="H15" s="115">
        <v>39516252</v>
      </c>
      <c r="I15" s="274"/>
      <c r="J15" s="274"/>
      <c r="K15" s="276">
        <f>F15+H15</f>
        <v>39516252</v>
      </c>
    </row>
    <row r="16" spans="2:11" ht="19.5" customHeight="1">
      <c r="B16" s="277" t="s">
        <v>209</v>
      </c>
      <c r="C16" s="278"/>
      <c r="D16" s="278"/>
      <c r="E16" s="278"/>
      <c r="F16" s="278"/>
      <c r="G16" s="278"/>
      <c r="H16" s="278"/>
      <c r="I16" s="278"/>
      <c r="J16" s="278"/>
      <c r="K16" s="279">
        <f>SUM(C16:J16)</f>
        <v>0</v>
      </c>
    </row>
    <row r="17" spans="2:11" ht="19.5" customHeight="1">
      <c r="B17" s="356" t="s">
        <v>210</v>
      </c>
      <c r="C17" s="357"/>
      <c r="D17" s="357"/>
      <c r="E17" s="357"/>
      <c r="F17" s="357"/>
      <c r="G17" s="357"/>
      <c r="H17" s="357"/>
      <c r="I17" s="357"/>
      <c r="J17" s="357"/>
      <c r="K17" s="363">
        <f>SUM(F17:J17)</f>
        <v>0</v>
      </c>
    </row>
    <row r="18" spans="2:11" ht="19.5" customHeight="1">
      <c r="B18" s="356"/>
      <c r="C18" s="357"/>
      <c r="D18" s="357"/>
      <c r="E18" s="357"/>
      <c r="F18" s="357"/>
      <c r="G18" s="357"/>
      <c r="H18" s="357"/>
      <c r="I18" s="357"/>
      <c r="J18" s="357"/>
      <c r="K18" s="363"/>
    </row>
    <row r="19" spans="2:11" ht="19.5" customHeight="1">
      <c r="B19" s="356" t="s">
        <v>211</v>
      </c>
      <c r="C19" s="280"/>
      <c r="D19" s="280"/>
      <c r="E19" s="280"/>
      <c r="F19" s="280">
        <v>0</v>
      </c>
      <c r="G19" s="280"/>
      <c r="H19" s="280"/>
      <c r="I19" s="280"/>
      <c r="J19" s="280"/>
      <c r="K19" s="281">
        <f>SUM(C19:J19)</f>
        <v>0</v>
      </c>
    </row>
    <row r="20" spans="2:11" ht="19.5" customHeight="1">
      <c r="B20" s="356"/>
      <c r="C20" s="280"/>
      <c r="D20" s="280"/>
      <c r="E20" s="280"/>
      <c r="F20" s="280"/>
      <c r="G20" s="280"/>
      <c r="H20" s="280"/>
      <c r="I20" s="280"/>
      <c r="J20" s="280"/>
      <c r="K20" s="281">
        <f aca="true" t="shared" si="1" ref="K20:K27">SUM(C20:J20)</f>
        <v>0</v>
      </c>
    </row>
    <row r="21" spans="2:11" ht="19.5" customHeight="1">
      <c r="B21" s="277" t="s">
        <v>212</v>
      </c>
      <c r="C21" s="280"/>
      <c r="D21" s="280"/>
      <c r="E21" s="280"/>
      <c r="F21" s="280"/>
      <c r="G21" s="280"/>
      <c r="H21" s="280"/>
      <c r="I21" s="280"/>
      <c r="J21" s="280"/>
      <c r="K21" s="281">
        <f t="shared" si="1"/>
        <v>0</v>
      </c>
    </row>
    <row r="22" spans="2:11" ht="19.5" customHeight="1">
      <c r="B22" s="277" t="s">
        <v>213</v>
      </c>
      <c r="C22" s="280"/>
      <c r="D22" s="280"/>
      <c r="E22" s="280"/>
      <c r="F22" s="280"/>
      <c r="G22" s="280"/>
      <c r="H22" s="280"/>
      <c r="I22" s="280"/>
      <c r="J22" s="280"/>
      <c r="K22" s="281">
        <f t="shared" si="1"/>
        <v>0</v>
      </c>
    </row>
    <row r="23" spans="2:11" ht="19.5" customHeight="1">
      <c r="B23" s="277" t="s">
        <v>214</v>
      </c>
      <c r="C23" s="280"/>
      <c r="D23" s="280"/>
      <c r="E23" s="280"/>
      <c r="F23" s="280"/>
      <c r="G23" s="280"/>
      <c r="H23" s="280"/>
      <c r="I23" s="280"/>
      <c r="J23" s="280"/>
      <c r="K23" s="281">
        <f t="shared" si="1"/>
        <v>0</v>
      </c>
    </row>
    <row r="24" spans="2:11" ht="19.5" customHeight="1">
      <c r="B24" s="277" t="s">
        <v>215</v>
      </c>
      <c r="C24" s="280"/>
      <c r="D24" s="280"/>
      <c r="E24" s="280"/>
      <c r="F24" s="280"/>
      <c r="G24" s="280"/>
      <c r="H24" s="280"/>
      <c r="I24" s="280"/>
      <c r="J24" s="280"/>
      <c r="K24" s="282">
        <f t="shared" si="1"/>
        <v>0</v>
      </c>
    </row>
    <row r="25" spans="2:11" ht="19.5" customHeight="1">
      <c r="B25" s="277" t="s">
        <v>216</v>
      </c>
      <c r="C25" s="280"/>
      <c r="D25" s="280"/>
      <c r="E25" s="280"/>
      <c r="F25" s="280"/>
      <c r="G25" s="280"/>
      <c r="H25" s="280"/>
      <c r="I25" s="280"/>
      <c r="J25" s="280"/>
      <c r="K25" s="282">
        <f t="shared" si="1"/>
        <v>0</v>
      </c>
    </row>
    <row r="26" spans="2:11" ht="19.5" customHeight="1">
      <c r="B26" s="277" t="s">
        <v>217</v>
      </c>
      <c r="C26" s="280"/>
      <c r="D26" s="280"/>
      <c r="E26" s="280"/>
      <c r="F26" s="280"/>
      <c r="G26" s="280"/>
      <c r="H26" s="280"/>
      <c r="I26" s="280"/>
      <c r="J26" s="280"/>
      <c r="K26" s="282">
        <f t="shared" si="1"/>
        <v>0</v>
      </c>
    </row>
    <row r="27" spans="2:11" ht="19.5" customHeight="1" thickBot="1">
      <c r="B27" s="283" t="s">
        <v>218</v>
      </c>
      <c r="C27" s="284"/>
      <c r="D27" s="284"/>
      <c r="E27" s="284"/>
      <c r="F27" s="284"/>
      <c r="G27" s="284"/>
      <c r="H27" s="284"/>
      <c r="I27" s="284"/>
      <c r="J27" s="284"/>
      <c r="K27" s="282">
        <f t="shared" si="1"/>
        <v>0</v>
      </c>
    </row>
    <row r="28" spans="2:11" ht="19.5" customHeight="1" thickBot="1">
      <c r="B28" s="266" t="s">
        <v>446</v>
      </c>
      <c r="C28" s="285">
        <f>SUM(C14:C27)</f>
        <v>71600000</v>
      </c>
      <c r="D28" s="285">
        <f aca="true" t="shared" si="2" ref="D28:J28">SUM(D14:D27)</f>
        <v>0</v>
      </c>
      <c r="E28" s="285">
        <f t="shared" si="2"/>
        <v>0</v>
      </c>
      <c r="F28" s="285">
        <f>SUM(F14:F27)</f>
        <v>3338969</v>
      </c>
      <c r="G28" s="285">
        <f t="shared" si="2"/>
        <v>0</v>
      </c>
      <c r="H28" s="285">
        <f>SUM(H14:H27)</f>
        <v>186262754</v>
      </c>
      <c r="I28" s="285">
        <f t="shared" si="2"/>
        <v>0</v>
      </c>
      <c r="J28" s="285">
        <f t="shared" si="2"/>
        <v>0</v>
      </c>
      <c r="K28" s="269">
        <f>SUM(K14:K27)</f>
        <v>261201723</v>
      </c>
    </row>
    <row r="29" spans="2:11" ht="17.25">
      <c r="B29" s="286" t="s">
        <v>219</v>
      </c>
      <c r="C29" s="287">
        <v>41</v>
      </c>
      <c r="D29" s="287"/>
      <c r="E29" s="287"/>
      <c r="F29" s="287">
        <v>42</v>
      </c>
      <c r="G29" s="287"/>
      <c r="H29" s="287">
        <v>43</v>
      </c>
      <c r="I29" s="287"/>
      <c r="J29" s="287"/>
      <c r="K29" s="287">
        <v>44</v>
      </c>
    </row>
    <row r="30" spans="3:8" ht="15">
      <c r="C30" s="22" t="s">
        <v>99</v>
      </c>
      <c r="D30" s="22"/>
      <c r="E30" s="22"/>
      <c r="F30" s="22"/>
      <c r="G30" s="22"/>
      <c r="H30" s="22" t="s">
        <v>56</v>
      </c>
    </row>
    <row r="31" spans="3:8" ht="15">
      <c r="C31" s="22" t="s">
        <v>57</v>
      </c>
      <c r="D31" s="22"/>
      <c r="E31" s="22"/>
      <c r="F31" s="22"/>
      <c r="G31" s="22"/>
      <c r="H31" s="22" t="s">
        <v>220</v>
      </c>
    </row>
  </sheetData>
  <sheetProtection/>
  <mergeCells count="21">
    <mergeCell ref="K17:K18"/>
    <mergeCell ref="C8:C11"/>
    <mergeCell ref="G8:G11"/>
    <mergeCell ref="E17:E18"/>
    <mergeCell ref="K8:K11"/>
    <mergeCell ref="F8:F11"/>
    <mergeCell ref="E8:E11"/>
    <mergeCell ref="C17:C18"/>
    <mergeCell ref="D8:D11"/>
    <mergeCell ref="B19:B20"/>
    <mergeCell ref="H8:H11"/>
    <mergeCell ref="I8:I11"/>
    <mergeCell ref="B8:B11"/>
    <mergeCell ref="D17:D18"/>
    <mergeCell ref="F17:F18"/>
    <mergeCell ref="B17:B18"/>
    <mergeCell ref="I17:I18"/>
    <mergeCell ref="J8:J11"/>
    <mergeCell ref="G17:G18"/>
    <mergeCell ref="J17:J18"/>
    <mergeCell ref="H17:H18"/>
  </mergeCells>
  <printOptions/>
  <pageMargins left="0.2" right="0.2" top="0" bottom="0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3"/>
  <sheetViews>
    <sheetView view="pageBreakPreview" zoomScaleSheetLayoutView="100" zoomScalePageLayoutView="0" workbookViewId="0" topLeftCell="A25">
      <selection activeCell="I51" sqref="I51"/>
    </sheetView>
  </sheetViews>
  <sheetFormatPr defaultColWidth="9.140625" defaultRowHeight="15"/>
  <cols>
    <col min="1" max="1" width="9.7109375" style="0" customWidth="1"/>
    <col min="2" max="2" width="5.140625" style="0" customWidth="1"/>
    <col min="3" max="3" width="21.140625" style="0" customWidth="1"/>
    <col min="4" max="4" width="14.57421875" style="0" customWidth="1"/>
    <col min="5" max="5" width="13.28125" style="0" customWidth="1"/>
    <col min="6" max="6" width="12.140625" style="0" customWidth="1"/>
    <col min="7" max="7" width="12.00390625" style="0" customWidth="1"/>
    <col min="8" max="8" width="13.421875" style="0" customWidth="1"/>
    <col min="9" max="10" width="10.140625" style="0" bestFit="1" customWidth="1"/>
    <col min="13" max="13" width="12.28125" style="0" customWidth="1"/>
  </cols>
  <sheetData>
    <row r="1" ht="18">
      <c r="C1" s="1" t="s">
        <v>302</v>
      </c>
    </row>
    <row r="2" ht="18">
      <c r="C2" s="1" t="s">
        <v>303</v>
      </c>
    </row>
    <row r="3" ht="15">
      <c r="C3" s="23"/>
    </row>
    <row r="4" spans="3:8" ht="15.75">
      <c r="C4" s="367" t="s">
        <v>447</v>
      </c>
      <c r="D4" s="367"/>
      <c r="E4" s="367"/>
      <c r="F4" s="367"/>
      <c r="G4" s="367"/>
      <c r="H4" s="367"/>
    </row>
    <row r="5" ht="15.75" thickBot="1">
      <c r="H5" s="24" t="s">
        <v>221</v>
      </c>
    </row>
    <row r="6" spans="2:8" ht="15">
      <c r="B6" s="368" t="s">
        <v>222</v>
      </c>
      <c r="C6" s="370" t="s">
        <v>1</v>
      </c>
      <c r="D6" s="372" t="s">
        <v>223</v>
      </c>
      <c r="E6" s="80" t="s">
        <v>224</v>
      </c>
      <c r="F6" s="372" t="s">
        <v>225</v>
      </c>
      <c r="G6" s="372" t="s">
        <v>226</v>
      </c>
      <c r="H6" s="81" t="s">
        <v>224</v>
      </c>
    </row>
    <row r="7" spans="2:9" ht="15.75" thickBot="1">
      <c r="B7" s="369"/>
      <c r="C7" s="371"/>
      <c r="D7" s="373"/>
      <c r="E7" s="94">
        <v>41274</v>
      </c>
      <c r="F7" s="373"/>
      <c r="G7" s="373"/>
      <c r="H7" s="95">
        <v>41639</v>
      </c>
      <c r="I7" s="12"/>
    </row>
    <row r="8" spans="2:9" ht="15">
      <c r="B8" s="96">
        <v>1</v>
      </c>
      <c r="C8" s="97" t="s">
        <v>41</v>
      </c>
      <c r="D8" s="98"/>
      <c r="E8" s="99">
        <v>5383100</v>
      </c>
      <c r="F8" s="99"/>
      <c r="G8" s="99"/>
      <c r="H8" s="100">
        <f aca="true" t="shared" si="0" ref="H8:H16">E8+F8-G8</f>
        <v>5383100</v>
      </c>
      <c r="I8" s="12"/>
    </row>
    <row r="9" spans="2:9" ht="15">
      <c r="B9" s="82">
        <v>2</v>
      </c>
      <c r="C9" s="25" t="s">
        <v>227</v>
      </c>
      <c r="D9" s="73"/>
      <c r="E9" s="26">
        <v>20146035</v>
      </c>
      <c r="F9" s="26"/>
      <c r="G9" s="26"/>
      <c r="H9" s="101">
        <f t="shared" si="0"/>
        <v>20146035</v>
      </c>
      <c r="I9" s="27"/>
    </row>
    <row r="10" spans="2:9" ht="15">
      <c r="B10" s="82">
        <v>3</v>
      </c>
      <c r="C10" s="25" t="s">
        <v>228</v>
      </c>
      <c r="D10" s="73">
        <v>1</v>
      </c>
      <c r="E10" s="28">
        <v>11327235</v>
      </c>
      <c r="F10" s="26">
        <v>1061501</v>
      </c>
      <c r="G10" s="26">
        <v>0</v>
      </c>
      <c r="H10" s="101">
        <f>E10+F10-G10</f>
        <v>12388736</v>
      </c>
      <c r="I10" s="27"/>
    </row>
    <row r="11" spans="2:9" ht="15">
      <c r="B11" s="82">
        <v>4</v>
      </c>
      <c r="C11" s="25" t="s">
        <v>229</v>
      </c>
      <c r="D11" s="73"/>
      <c r="E11" s="28">
        <v>65190271</v>
      </c>
      <c r="F11" s="26">
        <v>6065801</v>
      </c>
      <c r="G11" s="26"/>
      <c r="H11" s="101">
        <f>E11+F11-G11</f>
        <v>71256072</v>
      </c>
      <c r="I11" s="27"/>
    </row>
    <row r="12" spans="2:9" ht="15">
      <c r="B12" s="82">
        <v>5</v>
      </c>
      <c r="C12" s="25" t="s">
        <v>230</v>
      </c>
      <c r="D12" s="73"/>
      <c r="E12" s="29">
        <v>152260</v>
      </c>
      <c r="F12" s="26"/>
      <c r="G12" s="26">
        <v>0</v>
      </c>
      <c r="H12" s="101">
        <f>E12+F12-G12</f>
        <v>152260</v>
      </c>
      <c r="I12" s="27"/>
    </row>
    <row r="13" spans="2:9" ht="15">
      <c r="B13" s="82">
        <v>1</v>
      </c>
      <c r="C13" s="25" t="s">
        <v>231</v>
      </c>
      <c r="D13" s="73"/>
      <c r="E13" s="26">
        <v>250920</v>
      </c>
      <c r="F13" s="26">
        <v>130000</v>
      </c>
      <c r="G13" s="26"/>
      <c r="H13" s="101">
        <f t="shared" si="0"/>
        <v>380920</v>
      </c>
      <c r="I13" s="27"/>
    </row>
    <row r="14" spans="2:9" ht="15">
      <c r="B14" s="82">
        <v>2</v>
      </c>
      <c r="C14" s="17"/>
      <c r="D14" s="73"/>
      <c r="E14" s="26">
        <v>0</v>
      </c>
      <c r="F14" s="26"/>
      <c r="G14" s="26"/>
      <c r="H14" s="101">
        <f t="shared" si="0"/>
        <v>0</v>
      </c>
      <c r="I14" s="12"/>
    </row>
    <row r="15" spans="2:9" ht="15">
      <c r="B15" s="82">
        <v>3</v>
      </c>
      <c r="C15" s="17"/>
      <c r="D15" s="73"/>
      <c r="E15" s="26">
        <v>0</v>
      </c>
      <c r="F15" s="26"/>
      <c r="G15" s="26"/>
      <c r="H15" s="101">
        <f t="shared" si="0"/>
        <v>0</v>
      </c>
      <c r="I15" s="12"/>
    </row>
    <row r="16" spans="2:9" ht="15.75" thickBot="1">
      <c r="B16" s="84">
        <v>4</v>
      </c>
      <c r="C16" s="85"/>
      <c r="D16" s="86"/>
      <c r="E16" s="102">
        <v>0</v>
      </c>
      <c r="F16" s="102"/>
      <c r="G16" s="102"/>
      <c r="H16" s="103">
        <f t="shared" si="0"/>
        <v>0</v>
      </c>
      <c r="I16" s="12"/>
    </row>
    <row r="17" spans="2:9" ht="15.75" thickBot="1">
      <c r="B17" s="30"/>
      <c r="C17" s="31" t="s">
        <v>232</v>
      </c>
      <c r="D17" s="32"/>
      <c r="E17" s="33">
        <f>SUM(E8:E16)</f>
        <v>102449821</v>
      </c>
      <c r="F17" s="33">
        <f>SUM(F8:F16)</f>
        <v>7257302</v>
      </c>
      <c r="G17" s="33">
        <f>SUM(G8:G16)</f>
        <v>0</v>
      </c>
      <c r="H17" s="34">
        <f>SUM(H8:H16)</f>
        <v>109707123</v>
      </c>
      <c r="I17" s="18"/>
    </row>
    <row r="20" spans="3:9" ht="15.75">
      <c r="C20" s="367" t="s">
        <v>448</v>
      </c>
      <c r="D20" s="367"/>
      <c r="E20" s="367"/>
      <c r="F20" s="367"/>
      <c r="G20" s="367"/>
      <c r="H20" s="367"/>
      <c r="I20" s="18"/>
    </row>
    <row r="21" ht="15.75" thickBot="1"/>
    <row r="22" spans="2:8" ht="15">
      <c r="B22" s="368" t="s">
        <v>222</v>
      </c>
      <c r="C22" s="370" t="s">
        <v>1</v>
      </c>
      <c r="D22" s="372" t="s">
        <v>223</v>
      </c>
      <c r="E22" s="80" t="s">
        <v>224</v>
      </c>
      <c r="F22" s="372" t="s">
        <v>225</v>
      </c>
      <c r="G22" s="372" t="s">
        <v>226</v>
      </c>
      <c r="H22" s="81" t="s">
        <v>224</v>
      </c>
    </row>
    <row r="23" spans="2:8" ht="15.75" thickBot="1">
      <c r="B23" s="369"/>
      <c r="C23" s="371"/>
      <c r="D23" s="373"/>
      <c r="E23" s="94">
        <v>41274</v>
      </c>
      <c r="F23" s="373"/>
      <c r="G23" s="373"/>
      <c r="H23" s="95">
        <v>41639</v>
      </c>
    </row>
    <row r="24" spans="2:8" ht="15">
      <c r="B24" s="89">
        <v>1</v>
      </c>
      <c r="C24" s="90" t="s">
        <v>41</v>
      </c>
      <c r="D24" s="91"/>
      <c r="E24" s="92">
        <v>0</v>
      </c>
      <c r="F24" s="92">
        <v>0</v>
      </c>
      <c r="G24" s="92"/>
      <c r="H24" s="93">
        <f>E24+F24</f>
        <v>0</v>
      </c>
    </row>
    <row r="25" spans="2:8" ht="15">
      <c r="B25" s="82">
        <v>2</v>
      </c>
      <c r="C25" s="25" t="s">
        <v>227</v>
      </c>
      <c r="D25" s="73"/>
      <c r="E25" s="35">
        <v>4859608</v>
      </c>
      <c r="F25" s="35">
        <v>764321</v>
      </c>
      <c r="G25" s="35"/>
      <c r="H25" s="83">
        <f>E25+F25-G25</f>
        <v>5623929</v>
      </c>
    </row>
    <row r="26" spans="2:8" ht="15">
      <c r="B26" s="82">
        <v>3</v>
      </c>
      <c r="C26" s="25" t="s">
        <v>233</v>
      </c>
      <c r="D26" s="73"/>
      <c r="E26" s="35">
        <v>5304131</v>
      </c>
      <c r="F26" s="35">
        <v>1259426</v>
      </c>
      <c r="G26" s="35">
        <v>0</v>
      </c>
      <c r="H26" s="83">
        <f aca="true" t="shared" si="1" ref="H26:H32">E26+F26-G26</f>
        <v>6563557</v>
      </c>
    </row>
    <row r="27" spans="2:8" ht="15">
      <c r="B27" s="82">
        <v>4</v>
      </c>
      <c r="C27" s="25" t="s">
        <v>229</v>
      </c>
      <c r="D27" s="73"/>
      <c r="E27" s="35">
        <v>34977983</v>
      </c>
      <c r="F27" s="36">
        <v>6446844</v>
      </c>
      <c r="G27" s="35"/>
      <c r="H27" s="83">
        <f t="shared" si="1"/>
        <v>41424827</v>
      </c>
    </row>
    <row r="28" spans="2:8" ht="15">
      <c r="B28" s="82">
        <v>5</v>
      </c>
      <c r="C28" s="25" t="s">
        <v>230</v>
      </c>
      <c r="D28" s="73"/>
      <c r="E28" s="35">
        <v>66154</v>
      </c>
      <c r="F28" s="36">
        <v>13441</v>
      </c>
      <c r="G28" s="35"/>
      <c r="H28" s="83">
        <f t="shared" si="1"/>
        <v>79595</v>
      </c>
    </row>
    <row r="29" spans="2:8" ht="15">
      <c r="B29" s="82">
        <v>1</v>
      </c>
      <c r="C29" s="25" t="s">
        <v>231</v>
      </c>
      <c r="D29" s="73"/>
      <c r="E29" s="35">
        <v>102401</v>
      </c>
      <c r="F29" s="35">
        <v>34037</v>
      </c>
      <c r="G29" s="35"/>
      <c r="H29" s="83">
        <f t="shared" si="1"/>
        <v>136438</v>
      </c>
    </row>
    <row r="30" spans="2:8" ht="15">
      <c r="B30" s="82">
        <v>2</v>
      </c>
      <c r="C30" s="17"/>
      <c r="D30" s="73"/>
      <c r="E30" s="35">
        <v>0</v>
      </c>
      <c r="F30" s="35"/>
      <c r="G30" s="35"/>
      <c r="H30" s="83">
        <f t="shared" si="1"/>
        <v>0</v>
      </c>
    </row>
    <row r="31" spans="2:8" ht="15">
      <c r="B31" s="82">
        <v>3</v>
      </c>
      <c r="C31" s="17"/>
      <c r="D31" s="73"/>
      <c r="E31" s="35">
        <v>0</v>
      </c>
      <c r="F31" s="35"/>
      <c r="G31" s="35"/>
      <c r="H31" s="83">
        <f t="shared" si="1"/>
        <v>0</v>
      </c>
    </row>
    <row r="32" spans="2:8" ht="15.75" thickBot="1">
      <c r="B32" s="84">
        <v>4</v>
      </c>
      <c r="C32" s="85"/>
      <c r="D32" s="86"/>
      <c r="E32" s="87">
        <v>0</v>
      </c>
      <c r="F32" s="87"/>
      <c r="G32" s="87"/>
      <c r="H32" s="83">
        <f t="shared" si="1"/>
        <v>0</v>
      </c>
    </row>
    <row r="33" spans="2:10" ht="15.75" thickBot="1">
      <c r="B33" s="30"/>
      <c r="C33" s="31" t="s">
        <v>232</v>
      </c>
      <c r="D33" s="32"/>
      <c r="E33" s="37">
        <f>SUM(E24:E32)</f>
        <v>45310277</v>
      </c>
      <c r="F33" s="37">
        <f>SUM(F24:F32)</f>
        <v>8518069</v>
      </c>
      <c r="G33" s="37">
        <f>SUM(G24:G32)</f>
        <v>0</v>
      </c>
      <c r="H33" s="38">
        <f>SUM(H24:H32)</f>
        <v>53828346</v>
      </c>
      <c r="I33" s="18"/>
      <c r="J33" s="18"/>
    </row>
    <row r="34" ht="15">
      <c r="H34" s="39"/>
    </row>
    <row r="36" spans="3:8" ht="15.75">
      <c r="C36" s="367" t="s">
        <v>449</v>
      </c>
      <c r="D36" s="367"/>
      <c r="E36" s="367"/>
      <c r="F36" s="367"/>
      <c r="G36" s="367"/>
      <c r="H36" s="367"/>
    </row>
    <row r="37" ht="15.75" thickBot="1"/>
    <row r="38" spans="2:8" ht="15">
      <c r="B38" s="368" t="s">
        <v>222</v>
      </c>
      <c r="C38" s="370" t="s">
        <v>1</v>
      </c>
      <c r="D38" s="372" t="s">
        <v>223</v>
      </c>
      <c r="E38" s="80" t="s">
        <v>224</v>
      </c>
      <c r="F38" s="372" t="s">
        <v>225</v>
      </c>
      <c r="G38" s="372" t="s">
        <v>226</v>
      </c>
      <c r="H38" s="81" t="s">
        <v>224</v>
      </c>
    </row>
    <row r="39" spans="2:8" ht="15.75" thickBot="1">
      <c r="B39" s="369"/>
      <c r="C39" s="371"/>
      <c r="D39" s="373"/>
      <c r="E39" s="94">
        <v>41274</v>
      </c>
      <c r="F39" s="373"/>
      <c r="G39" s="373"/>
      <c r="H39" s="95">
        <v>41639</v>
      </c>
    </row>
    <row r="40" spans="2:8" ht="15">
      <c r="B40" s="96">
        <v>1</v>
      </c>
      <c r="C40" s="104" t="s">
        <v>41</v>
      </c>
      <c r="D40" s="105"/>
      <c r="E40" s="106">
        <f>E8-E24</f>
        <v>5383100</v>
      </c>
      <c r="F40" s="106">
        <f>F8-F24</f>
        <v>0</v>
      </c>
      <c r="G40" s="106">
        <f>G8-G24</f>
        <v>0</v>
      </c>
      <c r="H40" s="107">
        <f aca="true" t="shared" si="2" ref="H40:H48">E40+F40-G40</f>
        <v>5383100</v>
      </c>
    </row>
    <row r="41" spans="2:14" ht="15">
      <c r="B41" s="82">
        <v>2</v>
      </c>
      <c r="C41" s="25" t="s">
        <v>227</v>
      </c>
      <c r="D41" s="40"/>
      <c r="E41" s="35">
        <f aca="true" t="shared" si="3" ref="E41:G48">E9-E25</f>
        <v>15286427</v>
      </c>
      <c r="F41" s="35">
        <f t="shared" si="3"/>
        <v>-764321</v>
      </c>
      <c r="G41" s="35">
        <f t="shared" si="3"/>
        <v>0</v>
      </c>
      <c r="H41" s="83">
        <f t="shared" si="2"/>
        <v>14522106</v>
      </c>
      <c r="M41" s="12"/>
      <c r="N41" s="12"/>
    </row>
    <row r="42" spans="2:14" ht="15">
      <c r="B42" s="82">
        <v>3</v>
      </c>
      <c r="C42" s="25" t="s">
        <v>233</v>
      </c>
      <c r="D42" s="40"/>
      <c r="E42" s="35">
        <f t="shared" si="3"/>
        <v>6023104</v>
      </c>
      <c r="F42" s="35">
        <f t="shared" si="3"/>
        <v>-197925</v>
      </c>
      <c r="G42" s="35">
        <f t="shared" si="3"/>
        <v>0</v>
      </c>
      <c r="H42" s="83">
        <f t="shared" si="2"/>
        <v>5825179</v>
      </c>
      <c r="M42" s="12"/>
      <c r="N42" s="12"/>
    </row>
    <row r="43" spans="2:14" ht="15">
      <c r="B43" s="82">
        <v>4</v>
      </c>
      <c r="C43" s="25" t="s">
        <v>229</v>
      </c>
      <c r="D43" s="40"/>
      <c r="E43" s="35">
        <f t="shared" si="3"/>
        <v>30212288</v>
      </c>
      <c r="F43" s="35">
        <f t="shared" si="3"/>
        <v>-381043</v>
      </c>
      <c r="G43" s="35">
        <f t="shared" si="3"/>
        <v>0</v>
      </c>
      <c r="H43" s="83">
        <f t="shared" si="2"/>
        <v>29831245</v>
      </c>
      <c r="M43" s="12"/>
      <c r="N43" s="12"/>
    </row>
    <row r="44" spans="2:14" ht="15">
      <c r="B44" s="82">
        <v>5</v>
      </c>
      <c r="C44" s="25" t="s">
        <v>230</v>
      </c>
      <c r="D44" s="40"/>
      <c r="E44" s="35">
        <f t="shared" si="3"/>
        <v>86106</v>
      </c>
      <c r="F44" s="35">
        <f t="shared" si="3"/>
        <v>-13441</v>
      </c>
      <c r="G44" s="35">
        <f t="shared" si="3"/>
        <v>0</v>
      </c>
      <c r="H44" s="83">
        <f t="shared" si="2"/>
        <v>72665</v>
      </c>
      <c r="M44" s="12"/>
      <c r="N44" s="12"/>
    </row>
    <row r="45" spans="2:14" ht="15">
      <c r="B45" s="82">
        <v>1</v>
      </c>
      <c r="C45" s="25" t="s">
        <v>231</v>
      </c>
      <c r="D45" s="40"/>
      <c r="E45" s="35">
        <f t="shared" si="3"/>
        <v>148519</v>
      </c>
      <c r="F45" s="35">
        <f t="shared" si="3"/>
        <v>95963</v>
      </c>
      <c r="G45" s="35">
        <f t="shared" si="3"/>
        <v>0</v>
      </c>
      <c r="H45" s="83">
        <f t="shared" si="2"/>
        <v>244482</v>
      </c>
      <c r="M45" s="12"/>
      <c r="N45" s="12"/>
    </row>
    <row r="46" spans="2:14" ht="15">
      <c r="B46" s="82">
        <v>2</v>
      </c>
      <c r="C46" s="25"/>
      <c r="D46" s="73"/>
      <c r="E46" s="35">
        <f t="shared" si="3"/>
        <v>0</v>
      </c>
      <c r="F46" s="35">
        <f t="shared" si="3"/>
        <v>0</v>
      </c>
      <c r="G46" s="35">
        <f t="shared" si="3"/>
        <v>0</v>
      </c>
      <c r="H46" s="83">
        <f t="shared" si="2"/>
        <v>0</v>
      </c>
      <c r="M46" s="12"/>
      <c r="N46" s="12"/>
    </row>
    <row r="47" spans="2:14" ht="15">
      <c r="B47" s="82">
        <v>3</v>
      </c>
      <c r="C47" s="17"/>
      <c r="D47" s="73"/>
      <c r="E47" s="35">
        <f t="shared" si="3"/>
        <v>0</v>
      </c>
      <c r="F47" s="35">
        <f t="shared" si="3"/>
        <v>0</v>
      </c>
      <c r="G47" s="35">
        <f t="shared" si="3"/>
        <v>0</v>
      </c>
      <c r="H47" s="83">
        <f t="shared" si="2"/>
        <v>0</v>
      </c>
      <c r="M47" s="12"/>
      <c r="N47" s="12"/>
    </row>
    <row r="48" spans="2:14" ht="15.75" thickBot="1">
      <c r="B48" s="84">
        <v>4</v>
      </c>
      <c r="C48" s="85"/>
      <c r="D48" s="86"/>
      <c r="E48" s="87">
        <f t="shared" si="3"/>
        <v>0</v>
      </c>
      <c r="F48" s="87">
        <f t="shared" si="3"/>
        <v>0</v>
      </c>
      <c r="G48" s="87">
        <f t="shared" si="3"/>
        <v>0</v>
      </c>
      <c r="H48" s="88">
        <f t="shared" si="2"/>
        <v>0</v>
      </c>
      <c r="M48" s="12"/>
      <c r="N48" s="12"/>
    </row>
    <row r="49" spans="2:14" ht="15.75" thickBot="1">
      <c r="B49" s="30"/>
      <c r="C49" s="31" t="s">
        <v>232</v>
      </c>
      <c r="D49" s="32"/>
      <c r="E49" s="37">
        <f>SUM(E40:E48)</f>
        <v>57139544</v>
      </c>
      <c r="F49" s="37">
        <f>SUM(F40:F48)</f>
        <v>-1260767</v>
      </c>
      <c r="G49" s="37">
        <f>SUM(G40:G48)</f>
        <v>0</v>
      </c>
      <c r="H49" s="38">
        <f>SUM(H40:H48)</f>
        <v>55878777</v>
      </c>
      <c r="I49" s="39"/>
      <c r="J49" s="18"/>
      <c r="M49" s="41"/>
      <c r="N49" s="12"/>
    </row>
    <row r="50" spans="5:14" ht="15">
      <c r="E50" s="18"/>
      <c r="F50" s="42" t="s">
        <v>56</v>
      </c>
      <c r="I50" s="39"/>
      <c r="M50" s="12"/>
      <c r="N50" s="12"/>
    </row>
    <row r="51" spans="5:14" ht="15">
      <c r="E51" s="18"/>
      <c r="F51" s="42" t="s">
        <v>220</v>
      </c>
      <c r="I51" s="18"/>
      <c r="M51" s="12"/>
      <c r="N51" s="12"/>
    </row>
    <row r="52" spans="6:14" ht="15">
      <c r="F52" s="42"/>
      <c r="G52" s="42"/>
      <c r="M52" s="12"/>
      <c r="N52" s="12"/>
    </row>
    <row r="53" spans="6:7" ht="15">
      <c r="F53" s="42"/>
      <c r="G53" s="42"/>
    </row>
  </sheetData>
  <sheetProtection/>
  <mergeCells count="18">
    <mergeCell ref="C4:H4"/>
    <mergeCell ref="B6:B7"/>
    <mergeCell ref="C6:C7"/>
    <mergeCell ref="D6:D7"/>
    <mergeCell ref="F6:F7"/>
    <mergeCell ref="G6:G7"/>
    <mergeCell ref="C20:H20"/>
    <mergeCell ref="B22:B23"/>
    <mergeCell ref="C22:C23"/>
    <mergeCell ref="D22:D23"/>
    <mergeCell ref="F22:F23"/>
    <mergeCell ref="G22:G23"/>
    <mergeCell ref="C36:H36"/>
    <mergeCell ref="B38:B39"/>
    <mergeCell ref="C38:C39"/>
    <mergeCell ref="D38:D39"/>
    <mergeCell ref="F38:F39"/>
    <mergeCell ref="G38:G39"/>
  </mergeCells>
  <printOptions/>
  <pageMargins left="0.2" right="0" top="0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SheetLayoutView="100" zoomScalePageLayoutView="0" workbookViewId="0" topLeftCell="H22">
      <selection activeCell="N61" sqref="N61"/>
    </sheetView>
  </sheetViews>
  <sheetFormatPr defaultColWidth="9.140625" defaultRowHeight="1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5.28125" style="0" customWidth="1"/>
    <col min="9" max="9" width="5.00390625" style="0" customWidth="1"/>
    <col min="10" max="10" width="11.7109375" style="0" customWidth="1"/>
    <col min="11" max="11" width="39.421875" style="0" customWidth="1"/>
    <col min="12" max="12" width="23.8515625" style="0" customWidth="1"/>
  </cols>
  <sheetData>
    <row r="1" spans="1:10" ht="18">
      <c r="A1" s="44" t="s">
        <v>234</v>
      </c>
      <c r="B1" s="44" t="s">
        <v>235</v>
      </c>
      <c r="C1" s="44" t="s">
        <v>236</v>
      </c>
      <c r="J1" s="1" t="s">
        <v>302</v>
      </c>
    </row>
    <row r="2" spans="2:10" ht="18">
      <c r="B2" s="44" t="s">
        <v>237</v>
      </c>
      <c r="C2" s="44" t="s">
        <v>237</v>
      </c>
      <c r="J2" s="1" t="s">
        <v>303</v>
      </c>
    </row>
    <row r="3" spans="2:12" ht="15">
      <c r="B3" s="44"/>
      <c r="C3" s="44"/>
      <c r="J3" s="23"/>
      <c r="L3" s="44" t="s">
        <v>238</v>
      </c>
    </row>
    <row r="4" spans="2:3" ht="15">
      <c r="B4" s="44"/>
      <c r="C4" s="44"/>
    </row>
    <row r="5" spans="2:12" s="2" customFormat="1" ht="12.75">
      <c r="B5" s="43" t="s">
        <v>239</v>
      </c>
      <c r="C5" s="43" t="s">
        <v>239</v>
      </c>
      <c r="I5" s="46"/>
      <c r="J5" s="46"/>
      <c r="K5" s="45" t="s">
        <v>240</v>
      </c>
      <c r="L5" s="45" t="s">
        <v>241</v>
      </c>
    </row>
    <row r="6" spans="2:12" s="2" customFormat="1" ht="12.75">
      <c r="B6" s="43" t="s">
        <v>242</v>
      </c>
      <c r="C6" s="43" t="s">
        <v>242</v>
      </c>
      <c r="I6" s="46">
        <v>1</v>
      </c>
      <c r="J6" s="45" t="s">
        <v>237</v>
      </c>
      <c r="K6" s="47" t="s">
        <v>239</v>
      </c>
      <c r="L6" s="48">
        <v>0</v>
      </c>
    </row>
    <row r="7" spans="2:12" s="2" customFormat="1" ht="12.75">
      <c r="B7" s="43" t="s">
        <v>243</v>
      </c>
      <c r="C7" s="43" t="s">
        <v>243</v>
      </c>
      <c r="I7" s="46">
        <v>2</v>
      </c>
      <c r="J7" s="45" t="s">
        <v>237</v>
      </c>
      <c r="K7" s="47" t="s">
        <v>244</v>
      </c>
      <c r="L7" s="49">
        <v>0</v>
      </c>
    </row>
    <row r="8" spans="2:12" s="2" customFormat="1" ht="12.75">
      <c r="B8" s="43" t="s">
        <v>245</v>
      </c>
      <c r="C8" s="43" t="s">
        <v>245</v>
      </c>
      <c r="I8" s="46">
        <v>3</v>
      </c>
      <c r="J8" s="45" t="s">
        <v>237</v>
      </c>
      <c r="K8" s="47" t="s">
        <v>246</v>
      </c>
      <c r="L8" s="48">
        <v>0</v>
      </c>
    </row>
    <row r="9" spans="2:12" s="2" customFormat="1" ht="12.75">
      <c r="B9" s="43" t="s">
        <v>247</v>
      </c>
      <c r="C9" s="43" t="s">
        <v>247</v>
      </c>
      <c r="I9" s="46">
        <v>4</v>
      </c>
      <c r="J9" s="45" t="s">
        <v>237</v>
      </c>
      <c r="K9" s="47" t="s">
        <v>245</v>
      </c>
      <c r="L9" s="49">
        <v>0</v>
      </c>
    </row>
    <row r="10" spans="2:12" s="2" customFormat="1" ht="12.75">
      <c r="B10" s="43" t="s">
        <v>248</v>
      </c>
      <c r="C10" s="43" t="s">
        <v>248</v>
      </c>
      <c r="I10" s="46">
        <v>5</v>
      </c>
      <c r="J10" s="45" t="s">
        <v>237</v>
      </c>
      <c r="K10" s="47" t="s">
        <v>247</v>
      </c>
      <c r="L10" s="48">
        <v>0</v>
      </c>
    </row>
    <row r="11" spans="2:12" s="2" customFormat="1" ht="12.75">
      <c r="B11" s="43" t="s">
        <v>249</v>
      </c>
      <c r="C11" s="43" t="s">
        <v>249</v>
      </c>
      <c r="I11" s="46">
        <v>6</v>
      </c>
      <c r="J11" s="45" t="s">
        <v>237</v>
      </c>
      <c r="K11" s="47" t="s">
        <v>248</v>
      </c>
      <c r="L11" s="49">
        <v>0</v>
      </c>
    </row>
    <row r="12" spans="2:12" s="2" customFormat="1" ht="12.75">
      <c r="B12" s="43" t="s">
        <v>250</v>
      </c>
      <c r="C12" s="43" t="s">
        <v>250</v>
      </c>
      <c r="I12" s="46">
        <v>7</v>
      </c>
      <c r="J12" s="45" t="s">
        <v>237</v>
      </c>
      <c r="K12" s="47" t="s">
        <v>251</v>
      </c>
      <c r="L12" s="48">
        <v>0</v>
      </c>
    </row>
    <row r="13" spans="2:12" s="2" customFormat="1" ht="12.75">
      <c r="B13" s="44" t="s">
        <v>252</v>
      </c>
      <c r="C13" s="44" t="s">
        <v>252</v>
      </c>
      <c r="I13" s="46">
        <v>8</v>
      </c>
      <c r="J13" s="45" t="s">
        <v>237</v>
      </c>
      <c r="K13" s="47" t="s">
        <v>250</v>
      </c>
      <c r="L13" s="49">
        <v>0</v>
      </c>
    </row>
    <row r="14" spans="2:12" s="2" customFormat="1" ht="12.75">
      <c r="B14" s="44"/>
      <c r="C14" s="44"/>
      <c r="I14" s="45" t="s">
        <v>155</v>
      </c>
      <c r="J14" s="45"/>
      <c r="K14" s="45" t="s">
        <v>253</v>
      </c>
      <c r="L14" s="50">
        <f>SUM(L6:L13)</f>
        <v>0</v>
      </c>
    </row>
    <row r="15" spans="2:12" s="2" customFormat="1" ht="12.75">
      <c r="B15" s="43" t="s">
        <v>254</v>
      </c>
      <c r="C15" s="43" t="s">
        <v>254</v>
      </c>
      <c r="I15" s="46">
        <v>9</v>
      </c>
      <c r="J15" s="45" t="s">
        <v>252</v>
      </c>
      <c r="K15" s="47" t="s">
        <v>255</v>
      </c>
      <c r="L15" s="49">
        <v>0</v>
      </c>
    </row>
    <row r="16" spans="2:12" s="2" customFormat="1" ht="12.75">
      <c r="B16" s="43" t="s">
        <v>256</v>
      </c>
      <c r="C16" s="43" t="s">
        <v>256</v>
      </c>
      <c r="I16" s="46">
        <v>10</v>
      </c>
      <c r="J16" s="45" t="s">
        <v>252</v>
      </c>
      <c r="K16" s="47" t="s">
        <v>256</v>
      </c>
      <c r="L16" s="48">
        <v>0</v>
      </c>
    </row>
    <row r="17" spans="2:12" s="2" customFormat="1" ht="12.75">
      <c r="B17" s="43" t="s">
        <v>257</v>
      </c>
      <c r="C17" s="43" t="s">
        <v>257</v>
      </c>
      <c r="I17" s="46">
        <v>11</v>
      </c>
      <c r="J17" s="45" t="s">
        <v>252</v>
      </c>
      <c r="K17" s="47" t="s">
        <v>257</v>
      </c>
      <c r="L17" s="68"/>
    </row>
    <row r="18" spans="2:12" s="2" customFormat="1" ht="12.75">
      <c r="B18" s="43"/>
      <c r="C18" s="43"/>
      <c r="I18" s="45" t="s">
        <v>176</v>
      </c>
      <c r="J18" s="45"/>
      <c r="K18" s="45" t="s">
        <v>258</v>
      </c>
      <c r="L18" s="69">
        <f>SUM(L17)</f>
        <v>0</v>
      </c>
    </row>
    <row r="19" spans="2:12" s="2" customFormat="1" ht="12.75">
      <c r="B19" s="44" t="s">
        <v>259</v>
      </c>
      <c r="C19" s="44" t="s">
        <v>259</v>
      </c>
      <c r="I19" s="46">
        <v>12</v>
      </c>
      <c r="J19" s="45" t="s">
        <v>259</v>
      </c>
      <c r="K19" s="47" t="s">
        <v>260</v>
      </c>
      <c r="L19" s="68">
        <v>0</v>
      </c>
    </row>
    <row r="20" spans="2:12" s="2" customFormat="1" ht="12.75">
      <c r="B20" s="43" t="s">
        <v>249</v>
      </c>
      <c r="C20" s="43" t="s">
        <v>249</v>
      </c>
      <c r="I20" s="46">
        <v>13</v>
      </c>
      <c r="J20" s="45" t="s">
        <v>259</v>
      </c>
      <c r="K20" s="45" t="s">
        <v>261</v>
      </c>
      <c r="L20" s="70">
        <v>0</v>
      </c>
    </row>
    <row r="21" spans="2:12" s="2" customFormat="1" ht="12.75">
      <c r="B21" s="43" t="s">
        <v>262</v>
      </c>
      <c r="C21" s="43" t="s">
        <v>262</v>
      </c>
      <c r="I21" s="46">
        <v>14</v>
      </c>
      <c r="J21" s="45" t="s">
        <v>259</v>
      </c>
      <c r="K21" s="47" t="s">
        <v>263</v>
      </c>
      <c r="L21" s="68">
        <v>0</v>
      </c>
    </row>
    <row r="22" spans="2:12" s="2" customFormat="1" ht="12.75">
      <c r="B22" s="43" t="s">
        <v>263</v>
      </c>
      <c r="C22" s="43" t="s">
        <v>263</v>
      </c>
      <c r="I22" s="46">
        <v>15</v>
      </c>
      <c r="J22" s="45" t="s">
        <v>259</v>
      </c>
      <c r="K22" s="47" t="s">
        <v>264</v>
      </c>
      <c r="L22" s="70">
        <v>0</v>
      </c>
    </row>
    <row r="23" spans="2:12" s="2" customFormat="1" ht="12.75">
      <c r="B23" s="43" t="s">
        <v>264</v>
      </c>
      <c r="C23" s="43" t="s">
        <v>264</v>
      </c>
      <c r="I23" s="46">
        <v>16</v>
      </c>
      <c r="J23" s="45" t="s">
        <v>259</v>
      </c>
      <c r="K23" s="47" t="s">
        <v>265</v>
      </c>
      <c r="L23" s="68">
        <v>0</v>
      </c>
    </row>
    <row r="24" spans="2:12" s="2" customFormat="1" ht="12.75">
      <c r="B24" s="43" t="s">
        <v>266</v>
      </c>
      <c r="C24" s="43" t="s">
        <v>266</v>
      </c>
      <c r="I24" s="46">
        <v>17</v>
      </c>
      <c r="J24" s="45" t="s">
        <v>259</v>
      </c>
      <c r="K24" s="47" t="s">
        <v>267</v>
      </c>
      <c r="L24" s="70"/>
    </row>
    <row r="25" spans="2:12" s="2" customFormat="1" ht="12.75">
      <c r="B25" s="43" t="s">
        <v>267</v>
      </c>
      <c r="C25" s="43" t="s">
        <v>267</v>
      </c>
      <c r="I25" s="46">
        <v>18</v>
      </c>
      <c r="J25" s="45" t="s">
        <v>259</v>
      </c>
      <c r="K25" s="47" t="s">
        <v>268</v>
      </c>
      <c r="L25" s="68">
        <v>0</v>
      </c>
    </row>
    <row r="26" spans="2:12" s="2" customFormat="1" ht="12.75">
      <c r="B26" s="43" t="s">
        <v>269</v>
      </c>
      <c r="C26" s="43" t="s">
        <v>269</v>
      </c>
      <c r="I26" s="46">
        <v>19</v>
      </c>
      <c r="J26" s="45" t="s">
        <v>259</v>
      </c>
      <c r="K26" s="47" t="s">
        <v>270</v>
      </c>
      <c r="L26" s="70">
        <v>0</v>
      </c>
    </row>
    <row r="27" spans="2:12" s="2" customFormat="1" ht="12.75">
      <c r="B27" s="43"/>
      <c r="C27" s="43"/>
      <c r="I27" s="45" t="s">
        <v>184</v>
      </c>
      <c r="J27" s="45"/>
      <c r="K27" s="45" t="s">
        <v>271</v>
      </c>
      <c r="L27" s="71">
        <f>SUM(L19:L26)</f>
        <v>0</v>
      </c>
    </row>
    <row r="28" spans="2:12" s="2" customFormat="1" ht="12.75">
      <c r="B28" s="43" t="s">
        <v>270</v>
      </c>
      <c r="C28" s="43" t="s">
        <v>270</v>
      </c>
      <c r="I28" s="46">
        <v>20</v>
      </c>
      <c r="J28" s="45" t="s">
        <v>272</v>
      </c>
      <c r="K28" s="47" t="s">
        <v>273</v>
      </c>
      <c r="L28" s="70">
        <v>0</v>
      </c>
    </row>
    <row r="29" spans="2:12" s="2" customFormat="1" ht="12.75">
      <c r="B29" s="44" t="s">
        <v>272</v>
      </c>
      <c r="C29" s="44" t="s">
        <v>272</v>
      </c>
      <c r="I29" s="46">
        <v>21</v>
      </c>
      <c r="J29" s="45" t="s">
        <v>272</v>
      </c>
      <c r="K29" s="47" t="s">
        <v>274</v>
      </c>
      <c r="L29" s="68">
        <v>0</v>
      </c>
    </row>
    <row r="30" spans="2:12" s="2" customFormat="1" ht="12.75">
      <c r="B30" s="43" t="s">
        <v>275</v>
      </c>
      <c r="C30" s="43" t="s">
        <v>275</v>
      </c>
      <c r="I30" s="46">
        <v>22</v>
      </c>
      <c r="J30" s="45" t="s">
        <v>272</v>
      </c>
      <c r="K30" s="47" t="s">
        <v>276</v>
      </c>
      <c r="L30" s="70">
        <v>0</v>
      </c>
    </row>
    <row r="31" spans="2:12" s="2" customFormat="1" ht="12.75">
      <c r="B31" s="43" t="s">
        <v>274</v>
      </c>
      <c r="C31" s="43" t="s">
        <v>274</v>
      </c>
      <c r="I31" s="46">
        <v>23</v>
      </c>
      <c r="J31" s="45" t="s">
        <v>272</v>
      </c>
      <c r="K31" s="47" t="s">
        <v>277</v>
      </c>
      <c r="L31" s="68">
        <v>0</v>
      </c>
    </row>
    <row r="32" spans="2:12" s="2" customFormat="1" ht="12.75">
      <c r="B32" s="43"/>
      <c r="C32" s="43"/>
      <c r="I32" s="45" t="s">
        <v>190</v>
      </c>
      <c r="J32" s="45"/>
      <c r="K32" s="45" t="s">
        <v>278</v>
      </c>
      <c r="L32" s="70">
        <v>0</v>
      </c>
    </row>
    <row r="33" spans="2:12" s="2" customFormat="1" ht="12.75">
      <c r="B33" s="43" t="s">
        <v>276</v>
      </c>
      <c r="C33" s="43" t="s">
        <v>276</v>
      </c>
      <c r="I33" s="46">
        <v>24</v>
      </c>
      <c r="J33" s="45" t="s">
        <v>279</v>
      </c>
      <c r="K33" s="47" t="s">
        <v>280</v>
      </c>
      <c r="L33" s="68">
        <v>0</v>
      </c>
    </row>
    <row r="34" spans="2:12" s="2" customFormat="1" ht="12.75">
      <c r="B34" s="43" t="s">
        <v>277</v>
      </c>
      <c r="C34" s="43" t="s">
        <v>277</v>
      </c>
      <c r="I34" s="46">
        <v>25</v>
      </c>
      <c r="J34" s="45" t="s">
        <v>279</v>
      </c>
      <c r="K34" s="47" t="s">
        <v>281</v>
      </c>
      <c r="L34" s="70">
        <v>0</v>
      </c>
    </row>
    <row r="35" spans="9:12" s="2" customFormat="1" ht="12.75">
      <c r="I35" s="46">
        <v>26</v>
      </c>
      <c r="J35" s="45" t="s">
        <v>279</v>
      </c>
      <c r="K35" s="47" t="s">
        <v>282</v>
      </c>
      <c r="L35" s="68">
        <v>0</v>
      </c>
    </row>
    <row r="36" spans="2:12" s="2" customFormat="1" ht="12.75">
      <c r="B36" s="44" t="s">
        <v>279</v>
      </c>
      <c r="C36" s="44" t="s">
        <v>279</v>
      </c>
      <c r="I36" s="46">
        <v>27</v>
      </c>
      <c r="J36" s="45" t="s">
        <v>279</v>
      </c>
      <c r="K36" s="47" t="s">
        <v>283</v>
      </c>
      <c r="L36" s="70">
        <v>0</v>
      </c>
    </row>
    <row r="37" spans="2:12" s="2" customFormat="1" ht="12.75">
      <c r="B37" s="43" t="s">
        <v>280</v>
      </c>
      <c r="C37" s="43" t="s">
        <v>280</v>
      </c>
      <c r="I37" s="46">
        <v>28</v>
      </c>
      <c r="J37" s="45" t="s">
        <v>279</v>
      </c>
      <c r="K37" s="47" t="s">
        <v>284</v>
      </c>
      <c r="L37" s="68">
        <v>0</v>
      </c>
    </row>
    <row r="38" spans="2:12" s="2" customFormat="1" ht="12.75">
      <c r="B38" s="43" t="s">
        <v>281</v>
      </c>
      <c r="C38" s="43" t="s">
        <v>281</v>
      </c>
      <c r="I38" s="46">
        <v>29</v>
      </c>
      <c r="J38" s="45" t="s">
        <v>279</v>
      </c>
      <c r="K38" s="51" t="s">
        <v>285</v>
      </c>
      <c r="L38" s="70">
        <v>0</v>
      </c>
    </row>
    <row r="39" spans="2:12" s="2" customFormat="1" ht="12.75">
      <c r="B39" s="43" t="s">
        <v>282</v>
      </c>
      <c r="C39" s="43" t="s">
        <v>282</v>
      </c>
      <c r="I39" s="46">
        <v>30</v>
      </c>
      <c r="J39" s="45" t="s">
        <v>279</v>
      </c>
      <c r="K39" s="47" t="s">
        <v>286</v>
      </c>
      <c r="L39" s="68">
        <v>0</v>
      </c>
    </row>
    <row r="40" spans="2:12" s="2" customFormat="1" ht="12.75">
      <c r="B40" s="43" t="s">
        <v>283</v>
      </c>
      <c r="C40" s="43" t="s">
        <v>283</v>
      </c>
      <c r="I40" s="46">
        <v>31</v>
      </c>
      <c r="J40" s="45" t="s">
        <v>279</v>
      </c>
      <c r="K40" s="47" t="s">
        <v>287</v>
      </c>
      <c r="L40" s="70">
        <v>0</v>
      </c>
    </row>
    <row r="41" spans="2:12" s="2" customFormat="1" ht="12.75">
      <c r="B41" s="43"/>
      <c r="C41" s="43"/>
      <c r="I41" s="46">
        <v>32</v>
      </c>
      <c r="J41" s="45" t="s">
        <v>279</v>
      </c>
      <c r="K41" s="47" t="s">
        <v>288</v>
      </c>
      <c r="L41" s="68">
        <v>0</v>
      </c>
    </row>
    <row r="42" spans="2:12" s="2" customFormat="1" ht="12.75">
      <c r="B42" s="43" t="s">
        <v>284</v>
      </c>
      <c r="C42" s="43" t="s">
        <v>284</v>
      </c>
      <c r="I42" s="46">
        <v>33</v>
      </c>
      <c r="J42" s="45" t="s">
        <v>279</v>
      </c>
      <c r="K42" s="47" t="s">
        <v>289</v>
      </c>
      <c r="L42" s="70">
        <v>0</v>
      </c>
    </row>
    <row r="43" spans="2:12" s="2" customFormat="1" ht="12.75">
      <c r="B43" s="43" t="s">
        <v>285</v>
      </c>
      <c r="C43" s="43" t="s">
        <v>285</v>
      </c>
      <c r="I43" s="52">
        <v>34</v>
      </c>
      <c r="J43" s="45" t="s">
        <v>279</v>
      </c>
      <c r="K43" s="47" t="s">
        <v>290</v>
      </c>
      <c r="L43" s="68">
        <v>258720</v>
      </c>
    </row>
    <row r="44" spans="2:12" s="2" customFormat="1" ht="12.75">
      <c r="B44" s="43" t="s">
        <v>286</v>
      </c>
      <c r="C44" s="43" t="s">
        <v>286</v>
      </c>
      <c r="I44" s="45" t="s">
        <v>291</v>
      </c>
      <c r="J44" s="46"/>
      <c r="K44" s="45" t="s">
        <v>292</v>
      </c>
      <c r="L44" s="71">
        <f>SUM(L43)</f>
        <v>258720</v>
      </c>
    </row>
    <row r="45" spans="2:12" s="2" customFormat="1" ht="12.75">
      <c r="B45" s="43" t="s">
        <v>287</v>
      </c>
      <c r="C45" s="43" t="s">
        <v>287</v>
      </c>
      <c r="I45" s="46"/>
      <c r="J45" s="46"/>
      <c r="K45" s="45" t="s">
        <v>293</v>
      </c>
      <c r="L45" s="71">
        <f>L44+L18+L14</f>
        <v>258720</v>
      </c>
    </row>
    <row r="46" spans="2:12" s="2" customFormat="1" ht="12.75">
      <c r="B46" s="43"/>
      <c r="C46" s="43"/>
      <c r="I46" s="53"/>
      <c r="J46" s="53"/>
      <c r="K46" s="41"/>
      <c r="L46" s="54"/>
    </row>
    <row r="47" s="2" customFormat="1" ht="12.75"/>
    <row r="48" spans="10:12" s="2" customFormat="1" ht="12.75">
      <c r="J48" s="55" t="s">
        <v>294</v>
      </c>
      <c r="K48" s="56"/>
      <c r="L48" s="45" t="s">
        <v>295</v>
      </c>
    </row>
    <row r="49" spans="10:12" s="2" customFormat="1" ht="12.75">
      <c r="J49" s="57"/>
      <c r="K49" s="58"/>
      <c r="L49" s="58"/>
    </row>
    <row r="50" spans="10:12" s="2" customFormat="1" ht="12.75">
      <c r="J50" s="59" t="s">
        <v>296</v>
      </c>
      <c r="K50" s="59"/>
      <c r="L50" s="60">
        <v>150</v>
      </c>
    </row>
    <row r="51" spans="10:12" s="2" customFormat="1" ht="12.75">
      <c r="J51" s="46" t="s">
        <v>297</v>
      </c>
      <c r="K51" s="46"/>
      <c r="L51" s="60">
        <f>L55-L54-L50</f>
        <v>50</v>
      </c>
    </row>
    <row r="52" spans="10:12" s="2" customFormat="1" ht="12.75">
      <c r="J52" s="46" t="s">
        <v>298</v>
      </c>
      <c r="K52" s="46"/>
      <c r="L52" s="60">
        <v>0</v>
      </c>
    </row>
    <row r="53" spans="10:12" s="2" customFormat="1" ht="12.75">
      <c r="J53" s="46" t="s">
        <v>299</v>
      </c>
      <c r="K53" s="46"/>
      <c r="L53" s="60"/>
    </row>
    <row r="54" spans="10:12" s="2" customFormat="1" ht="12.75">
      <c r="J54" s="61" t="s">
        <v>300</v>
      </c>
      <c r="K54" s="56"/>
      <c r="L54" s="60">
        <v>1</v>
      </c>
    </row>
    <row r="55" spans="10:13" s="2" customFormat="1" ht="12.75">
      <c r="J55" s="62"/>
      <c r="K55" s="63" t="s">
        <v>206</v>
      </c>
      <c r="L55" s="64">
        <v>201</v>
      </c>
      <c r="M55" s="65"/>
    </row>
    <row r="56" s="2" customFormat="1" ht="12.75"/>
    <row r="57" s="2" customFormat="1" ht="12.75">
      <c r="L57" s="66" t="s">
        <v>56</v>
      </c>
    </row>
    <row r="58" s="2" customFormat="1" ht="12.75">
      <c r="L58" s="67" t="s">
        <v>220</v>
      </c>
    </row>
    <row r="59" s="2" customFormat="1" ht="12.75">
      <c r="J59" s="44" t="s">
        <v>301</v>
      </c>
    </row>
    <row r="61" ht="15">
      <c r="J61" s="44"/>
    </row>
    <row r="62" spans="9:15" ht="15">
      <c r="I62" s="44"/>
      <c r="J62" s="44"/>
      <c r="K62" s="44"/>
      <c r="L62" s="44"/>
      <c r="M62" s="44"/>
      <c r="N62" s="44"/>
      <c r="O62" s="44"/>
    </row>
    <row r="63" spans="9:15" ht="15">
      <c r="I63" s="44"/>
      <c r="J63" s="44"/>
      <c r="K63" s="44"/>
      <c r="L63" s="44"/>
      <c r="M63" s="44"/>
      <c r="N63" s="44"/>
      <c r="O63" s="44"/>
    </row>
    <row r="64" spans="10:15" ht="15">
      <c r="J64" s="44"/>
      <c r="K64" s="44"/>
      <c r="L64" s="44"/>
      <c r="M64" s="44"/>
      <c r="N64" s="44"/>
      <c r="O64" s="44"/>
    </row>
    <row r="65" spans="10:15" ht="15">
      <c r="J65" s="44"/>
      <c r="K65" s="44"/>
      <c r="L65" s="44"/>
      <c r="M65" s="44"/>
      <c r="N65" s="44"/>
      <c r="O65" s="44"/>
    </row>
    <row r="66" spans="9:10" ht="15">
      <c r="I66" s="44"/>
      <c r="J66" s="44"/>
    </row>
  </sheetData>
  <sheetProtection/>
  <printOptions/>
  <pageMargins left="0.7" right="0.7" top="0.25" bottom="0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H39" sqref="H39"/>
    </sheetView>
  </sheetViews>
  <sheetFormatPr defaultColWidth="11.421875" defaultRowHeight="15"/>
  <cols>
    <col min="1" max="1" width="9.28125" style="72" customWidth="1"/>
    <col min="2" max="2" width="7.140625" style="74" customWidth="1"/>
    <col min="3" max="3" width="24.7109375" style="72" customWidth="1"/>
    <col min="4" max="4" width="9.57421875" style="72" customWidth="1"/>
    <col min="5" max="7" width="11.421875" style="72" customWidth="1"/>
    <col min="8" max="8" width="14.00390625" style="72" customWidth="1"/>
    <col min="9" max="16384" width="11.421875" style="72" customWidth="1"/>
  </cols>
  <sheetData>
    <row r="2" ht="18">
      <c r="B2" s="1" t="s">
        <v>302</v>
      </c>
    </row>
    <row r="3" ht="18">
      <c r="B3" s="1" t="s">
        <v>303</v>
      </c>
    </row>
    <row r="5" s="75" customFormat="1" ht="12.75"/>
    <row r="6" s="75" customFormat="1" ht="12.75">
      <c r="B6" s="78"/>
    </row>
    <row r="7" spans="2:8" s="75" customFormat="1" ht="15.75">
      <c r="B7" s="374" t="s">
        <v>424</v>
      </c>
      <c r="C7" s="374"/>
      <c r="D7" s="374"/>
      <c r="E7" s="374"/>
      <c r="F7" s="374"/>
      <c r="G7" s="374"/>
      <c r="H7" s="374"/>
    </row>
    <row r="8" s="75" customFormat="1" ht="12.75">
      <c r="B8" s="78"/>
    </row>
    <row r="9" spans="2:8" s="75" customFormat="1" ht="12.75">
      <c r="B9" s="79" t="s">
        <v>222</v>
      </c>
      <c r="C9" s="76" t="s">
        <v>304</v>
      </c>
      <c r="D9" s="76" t="s">
        <v>305</v>
      </c>
      <c r="E9" s="76" t="s">
        <v>306</v>
      </c>
      <c r="F9" s="77" t="s">
        <v>224</v>
      </c>
      <c r="G9" s="77" t="s">
        <v>307</v>
      </c>
      <c r="H9" s="77" t="s">
        <v>308</v>
      </c>
    </row>
    <row r="10" spans="2:8" s="75" customFormat="1" ht="12.75">
      <c r="B10" s="124">
        <v>1</v>
      </c>
      <c r="C10" s="122" t="s">
        <v>450</v>
      </c>
      <c r="D10" s="122" t="s">
        <v>312</v>
      </c>
      <c r="E10" s="122" t="s">
        <v>451</v>
      </c>
      <c r="F10" s="123">
        <v>100</v>
      </c>
      <c r="G10" s="123">
        <v>578.4525790349409</v>
      </c>
      <c r="H10" s="123">
        <v>57845.257903494086</v>
      </c>
    </row>
    <row r="11" spans="2:8" s="75" customFormat="1" ht="12.75">
      <c r="B11" s="124">
        <v>2</v>
      </c>
      <c r="C11" s="122" t="s">
        <v>314</v>
      </c>
      <c r="D11" s="122" t="s">
        <v>315</v>
      </c>
      <c r="E11" s="122" t="s">
        <v>316</v>
      </c>
      <c r="F11" s="123">
        <v>30000</v>
      </c>
      <c r="G11" s="123">
        <v>140.592977319465</v>
      </c>
      <c r="H11" s="123">
        <v>4217789.31958395</v>
      </c>
    </row>
    <row r="12" spans="2:8" s="75" customFormat="1" ht="12.75">
      <c r="B12" s="124">
        <v>3</v>
      </c>
      <c r="C12" s="122" t="s">
        <v>319</v>
      </c>
      <c r="D12" s="122" t="s">
        <v>312</v>
      </c>
      <c r="E12" s="122" t="s">
        <v>320</v>
      </c>
      <c r="F12" s="123">
        <v>4</v>
      </c>
      <c r="G12" s="123">
        <v>2368.314478571431</v>
      </c>
      <c r="H12" s="123">
        <v>9473.257914285725</v>
      </c>
    </row>
    <row r="13" spans="2:8" s="75" customFormat="1" ht="12.75">
      <c r="B13" s="124">
        <v>4</v>
      </c>
      <c r="C13" s="122" t="s">
        <v>321</v>
      </c>
      <c r="D13" s="122" t="s">
        <v>312</v>
      </c>
      <c r="E13" s="122" t="s">
        <v>320</v>
      </c>
      <c r="F13" s="123">
        <v>500</v>
      </c>
      <c r="G13" s="123">
        <v>706.8387342690849</v>
      </c>
      <c r="H13" s="123">
        <v>353419.3671345423</v>
      </c>
    </row>
    <row r="14" spans="2:8" s="75" customFormat="1" ht="12.75">
      <c r="B14" s="124">
        <v>5</v>
      </c>
      <c r="C14" s="122" t="s">
        <v>452</v>
      </c>
      <c r="D14" s="122" t="s">
        <v>312</v>
      </c>
      <c r="E14" s="122" t="s">
        <v>317</v>
      </c>
      <c r="F14" s="123">
        <v>12</v>
      </c>
      <c r="G14" s="123">
        <v>4400</v>
      </c>
      <c r="H14" s="123">
        <v>52800</v>
      </c>
    </row>
    <row r="15" spans="2:8" s="75" customFormat="1" ht="12.75">
      <c r="B15" s="124">
        <v>6</v>
      </c>
      <c r="C15" s="122" t="s">
        <v>422</v>
      </c>
      <c r="D15" s="122" t="s">
        <v>315</v>
      </c>
      <c r="E15" s="122" t="s">
        <v>317</v>
      </c>
      <c r="F15" s="123">
        <v>300</v>
      </c>
      <c r="G15" s="123">
        <v>291.5948275862068</v>
      </c>
      <c r="H15" s="123">
        <v>87478.44827586204</v>
      </c>
    </row>
    <row r="16" spans="2:8" s="75" customFormat="1" ht="12.75">
      <c r="B16" s="124">
        <v>7</v>
      </c>
      <c r="C16" s="122" t="s">
        <v>323</v>
      </c>
      <c r="D16" s="122" t="s">
        <v>309</v>
      </c>
      <c r="E16" s="122" t="s">
        <v>322</v>
      </c>
      <c r="F16" s="123">
        <v>440</v>
      </c>
      <c r="G16" s="123">
        <v>207.39360285910234</v>
      </c>
      <c r="H16" s="123">
        <v>91253.18525800503</v>
      </c>
    </row>
    <row r="17" spans="2:8" s="75" customFormat="1" ht="12.75">
      <c r="B17" s="124">
        <v>8</v>
      </c>
      <c r="C17" s="122" t="s">
        <v>310</v>
      </c>
      <c r="D17" s="122" t="s">
        <v>309</v>
      </c>
      <c r="E17" s="122" t="s">
        <v>322</v>
      </c>
      <c r="F17" s="123">
        <v>700</v>
      </c>
      <c r="G17" s="123">
        <v>272.51976623376623</v>
      </c>
      <c r="H17" s="123">
        <v>190763.83636363634</v>
      </c>
    </row>
    <row r="18" spans="2:8" s="75" customFormat="1" ht="12.75">
      <c r="B18" s="124">
        <v>9</v>
      </c>
      <c r="C18" s="122" t="s">
        <v>453</v>
      </c>
      <c r="D18" s="122" t="s">
        <v>309</v>
      </c>
      <c r="E18" s="122" t="s">
        <v>322</v>
      </c>
      <c r="F18" s="123">
        <v>2070</v>
      </c>
      <c r="G18" s="123">
        <v>71.03829982046675</v>
      </c>
      <c r="H18" s="123">
        <v>147049.28062836616</v>
      </c>
    </row>
    <row r="19" spans="2:8" s="75" customFormat="1" ht="12.75">
      <c r="B19" s="124">
        <v>10</v>
      </c>
      <c r="C19" s="122" t="s">
        <v>311</v>
      </c>
      <c r="D19" s="122" t="s">
        <v>309</v>
      </c>
      <c r="E19" s="122" t="s">
        <v>322</v>
      </c>
      <c r="F19" s="123">
        <v>2000.9</v>
      </c>
      <c r="G19" s="123">
        <v>97.49762688268976</v>
      </c>
      <c r="H19" s="123">
        <v>195083.00162957396</v>
      </c>
    </row>
    <row r="20" spans="2:8" s="75" customFormat="1" ht="12.75">
      <c r="B20" s="124">
        <v>11</v>
      </c>
      <c r="C20" s="122" t="s">
        <v>423</v>
      </c>
      <c r="D20" s="122" t="s">
        <v>309</v>
      </c>
      <c r="E20" s="122" t="s">
        <v>322</v>
      </c>
      <c r="F20" s="123">
        <v>3000</v>
      </c>
      <c r="G20" s="123">
        <v>90.16613289965161</v>
      </c>
      <c r="H20" s="123">
        <v>270498.3986989548</v>
      </c>
    </row>
    <row r="21" spans="2:8" s="75" customFormat="1" ht="12.75">
      <c r="B21" s="124">
        <v>12</v>
      </c>
      <c r="C21" s="122" t="s">
        <v>324</v>
      </c>
      <c r="D21" s="122" t="s">
        <v>309</v>
      </c>
      <c r="E21" s="122" t="s">
        <v>322</v>
      </c>
      <c r="F21" s="123">
        <v>200</v>
      </c>
      <c r="G21" s="123">
        <v>109</v>
      </c>
      <c r="H21" s="123">
        <v>21800</v>
      </c>
    </row>
    <row r="22" spans="2:8" s="75" customFormat="1" ht="12.75">
      <c r="B22" s="124">
        <v>13</v>
      </c>
      <c r="C22" s="122" t="s">
        <v>325</v>
      </c>
      <c r="D22" s="122" t="s">
        <v>309</v>
      </c>
      <c r="E22" s="122" t="s">
        <v>322</v>
      </c>
      <c r="F22" s="123">
        <v>300</v>
      </c>
      <c r="G22" s="123">
        <v>79.0611686548745</v>
      </c>
      <c r="H22" s="123">
        <v>23718.350596462347</v>
      </c>
    </row>
    <row r="23" spans="2:8" s="75" customFormat="1" ht="12.75">
      <c r="B23" s="124">
        <v>14</v>
      </c>
      <c r="C23" s="122" t="s">
        <v>454</v>
      </c>
      <c r="D23" s="122" t="s">
        <v>309</v>
      </c>
      <c r="E23" s="122" t="s">
        <v>322</v>
      </c>
      <c r="F23" s="123">
        <v>100</v>
      </c>
      <c r="G23" s="123">
        <v>144.48598130841143</v>
      </c>
      <c r="H23" s="123">
        <v>14448.598130841146</v>
      </c>
    </row>
    <row r="24" spans="2:8" s="75" customFormat="1" ht="12.75">
      <c r="B24" s="124">
        <v>15</v>
      </c>
      <c r="C24" s="122" t="s">
        <v>313</v>
      </c>
      <c r="D24" s="122" t="s">
        <v>309</v>
      </c>
      <c r="E24" s="122" t="s">
        <v>322</v>
      </c>
      <c r="F24" s="123">
        <v>900</v>
      </c>
      <c r="G24" s="123">
        <v>148.4316353887399</v>
      </c>
      <c r="H24" s="123">
        <v>133588.47184986592</v>
      </c>
    </row>
    <row r="25" spans="2:8" s="75" customFormat="1" ht="12.75">
      <c r="B25" s="124">
        <v>16</v>
      </c>
      <c r="C25" s="122" t="s">
        <v>455</v>
      </c>
      <c r="D25" s="122" t="s">
        <v>312</v>
      </c>
      <c r="E25" s="122" t="s">
        <v>326</v>
      </c>
      <c r="F25" s="123">
        <v>100</v>
      </c>
      <c r="G25" s="123">
        <v>173.44262295081901</v>
      </c>
      <c r="H25" s="123">
        <v>17344.2622950819</v>
      </c>
    </row>
    <row r="26" spans="2:8" s="75" customFormat="1" ht="12.75">
      <c r="B26" s="124">
        <v>17</v>
      </c>
      <c r="C26" s="122" t="s">
        <v>456</v>
      </c>
      <c r="D26" s="122" t="s">
        <v>312</v>
      </c>
      <c r="E26" s="122" t="s">
        <v>326</v>
      </c>
      <c r="F26" s="123">
        <v>4</v>
      </c>
      <c r="G26" s="123">
        <v>23814.375</v>
      </c>
      <c r="H26" s="123">
        <v>95257.5</v>
      </c>
    </row>
    <row r="27" spans="2:8" s="75" customFormat="1" ht="15">
      <c r="B27" s="125"/>
      <c r="C27" s="122" t="s">
        <v>327</v>
      </c>
      <c r="D27" s="122" t="s">
        <v>312</v>
      </c>
      <c r="E27" s="122" t="s">
        <v>318</v>
      </c>
      <c r="F27" s="123">
        <v>120</v>
      </c>
      <c r="G27" s="123">
        <v>1909.78125</v>
      </c>
      <c r="H27" s="123">
        <v>229173.75</v>
      </c>
    </row>
    <row r="28" spans="2:8" s="75" customFormat="1" ht="12.75">
      <c r="B28" s="298"/>
      <c r="C28" s="299"/>
      <c r="D28" s="299"/>
      <c r="E28" s="299"/>
      <c r="F28" s="299"/>
      <c r="G28" s="299"/>
      <c r="H28" s="300">
        <f>SUM(H10:H27)</f>
        <v>6208784.286262922</v>
      </c>
    </row>
    <row r="29" spans="2:8" s="75" customFormat="1" ht="12.75">
      <c r="B29" s="78"/>
      <c r="H29" s="297"/>
    </row>
    <row r="30" spans="2:8" s="75" customFormat="1" ht="12.75">
      <c r="B30" s="78"/>
      <c r="H30" s="297"/>
    </row>
    <row r="31" spans="2:8" s="75" customFormat="1" ht="12.75">
      <c r="B31" s="78"/>
      <c r="H31" s="297"/>
    </row>
    <row r="32" spans="2:8" s="75" customFormat="1" ht="12.75">
      <c r="B32" s="78"/>
      <c r="H32" s="297"/>
    </row>
    <row r="33" spans="2:8" s="75" customFormat="1" ht="12.75">
      <c r="B33" s="78"/>
      <c r="H33" s="297"/>
    </row>
    <row r="34" spans="2:8" s="75" customFormat="1" ht="12.75">
      <c r="B34" s="78"/>
      <c r="H34" s="297"/>
    </row>
    <row r="35" spans="2:8" s="75" customFormat="1" ht="12.75">
      <c r="B35" s="78"/>
      <c r="H35" s="297"/>
    </row>
    <row r="36" spans="2:8" s="75" customFormat="1" ht="12.75">
      <c r="B36" s="78"/>
      <c r="H36" s="297"/>
    </row>
    <row r="37" spans="2:8" s="75" customFormat="1" ht="12.75">
      <c r="B37" s="78"/>
      <c r="H37" s="297"/>
    </row>
    <row r="38" spans="2:6" s="75" customFormat="1" ht="12.75">
      <c r="B38" s="78"/>
      <c r="F38" s="78" t="s">
        <v>196</v>
      </c>
    </row>
    <row r="39" spans="2:6" s="75" customFormat="1" ht="12.75">
      <c r="B39" s="78"/>
      <c r="F39" s="78" t="s">
        <v>328</v>
      </c>
    </row>
    <row r="40" s="75" customFormat="1" ht="12.75">
      <c r="B40" s="78"/>
    </row>
    <row r="41" s="75" customFormat="1" ht="12.75">
      <c r="B41" s="78"/>
    </row>
    <row r="42" s="75" customFormat="1" ht="12.75">
      <c r="B42" s="78"/>
    </row>
    <row r="43" s="75" customFormat="1" ht="12.75">
      <c r="B43" s="78"/>
    </row>
    <row r="44" s="75" customFormat="1" ht="12.75">
      <c r="B44" s="78"/>
    </row>
    <row r="45" s="75" customFormat="1" ht="12.75">
      <c r="B45" s="78"/>
    </row>
    <row r="46" s="75" customFormat="1" ht="12.75">
      <c r="B46" s="78"/>
    </row>
    <row r="47" s="75" customFormat="1" ht="12.75">
      <c r="B47" s="78"/>
    </row>
  </sheetData>
  <sheetProtection/>
  <mergeCells count="1">
    <mergeCell ref="B7:H7"/>
  </mergeCells>
  <printOptions/>
  <pageMargins left="0" right="0" top="0" bottom="0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2"/>
  <sheetViews>
    <sheetView zoomScalePageLayoutView="0" workbookViewId="0" topLeftCell="A16">
      <selection activeCell="H64" sqref="H64"/>
    </sheetView>
  </sheetViews>
  <sheetFormatPr defaultColWidth="9.140625" defaultRowHeight="15"/>
  <cols>
    <col min="1" max="1" width="3.421875" style="0" customWidth="1"/>
    <col min="2" max="2" width="6.421875" style="0" customWidth="1"/>
    <col min="3" max="3" width="9.7109375" style="0" customWidth="1"/>
    <col min="4" max="4" width="8.28125" style="0" customWidth="1"/>
    <col min="5" max="5" width="9.8515625" style="0" customWidth="1"/>
    <col min="6" max="6" width="9.57421875" style="0" customWidth="1"/>
    <col min="7" max="7" width="11.28125" style="0" bestFit="1" customWidth="1"/>
    <col min="8" max="8" width="12.140625" style="0" customWidth="1"/>
    <col min="9" max="9" width="10.28125" style="0" customWidth="1"/>
    <col min="10" max="10" width="12.140625" style="0" customWidth="1"/>
    <col min="11" max="11" width="9.140625" style="0" customWidth="1"/>
  </cols>
  <sheetData>
    <row r="2" ht="18.75">
      <c r="B2" s="109" t="s">
        <v>335</v>
      </c>
    </row>
    <row r="3" ht="18.75">
      <c r="B3" s="109"/>
    </row>
    <row r="4" spans="2:10" ht="15.75">
      <c r="B4" s="375" t="s">
        <v>461</v>
      </c>
      <c r="C4" s="375"/>
      <c r="D4" s="375"/>
      <c r="E4" s="375"/>
      <c r="F4" s="375"/>
      <c r="G4" s="375"/>
      <c r="H4" s="375"/>
      <c r="I4" s="375"/>
      <c r="J4" s="375"/>
    </row>
    <row r="5" ht="15.75" thickBot="1"/>
    <row r="6" spans="2:10" ht="15">
      <c r="B6" s="376" t="s">
        <v>222</v>
      </c>
      <c r="C6" s="378" t="s">
        <v>336</v>
      </c>
      <c r="D6" s="378" t="s">
        <v>337</v>
      </c>
      <c r="E6" s="378" t="s">
        <v>338</v>
      </c>
      <c r="F6" s="378" t="s">
        <v>339</v>
      </c>
      <c r="G6" s="378" t="s">
        <v>340</v>
      </c>
      <c r="H6" s="380" t="s">
        <v>425</v>
      </c>
      <c r="I6" s="380" t="s">
        <v>426</v>
      </c>
      <c r="J6" s="382" t="s">
        <v>427</v>
      </c>
    </row>
    <row r="7" spans="2:10" ht="15.75" thickBot="1">
      <c r="B7" s="377"/>
      <c r="C7" s="379"/>
      <c r="D7" s="379"/>
      <c r="E7" s="379"/>
      <c r="F7" s="379"/>
      <c r="G7" s="379"/>
      <c r="H7" s="381"/>
      <c r="I7" s="381"/>
      <c r="J7" s="383"/>
    </row>
    <row r="8" spans="2:10" ht="15">
      <c r="B8" s="110">
        <v>1</v>
      </c>
      <c r="C8" s="111" t="s">
        <v>341</v>
      </c>
      <c r="D8" s="111" t="s">
        <v>342</v>
      </c>
      <c r="E8" s="111" t="s">
        <v>343</v>
      </c>
      <c r="F8" s="112" t="s">
        <v>344</v>
      </c>
      <c r="G8" s="113">
        <v>231250</v>
      </c>
      <c r="H8" s="113">
        <v>136530</v>
      </c>
      <c r="I8" s="113">
        <f>(G8-H8)*0.2</f>
        <v>18944</v>
      </c>
      <c r="J8" s="114">
        <f>G8-H8-I8</f>
        <v>75776</v>
      </c>
    </row>
    <row r="9" spans="2:10" ht="15">
      <c r="B9" s="116">
        <v>2</v>
      </c>
      <c r="C9" s="117" t="s">
        <v>345</v>
      </c>
      <c r="D9" s="117" t="s">
        <v>342</v>
      </c>
      <c r="E9" s="117" t="s">
        <v>346</v>
      </c>
      <c r="F9" s="118">
        <v>808</v>
      </c>
      <c r="G9" s="119">
        <v>301256</v>
      </c>
      <c r="H9" s="119">
        <v>177861.5424</v>
      </c>
      <c r="I9" s="119">
        <f aca="true" t="shared" si="0" ref="I9:I47">(G9-H9)*0.2</f>
        <v>24678.89152</v>
      </c>
      <c r="J9" s="120">
        <f aca="true" t="shared" si="1" ref="J9:J49">G9-H9-I9</f>
        <v>98715.56607999999</v>
      </c>
    </row>
    <row r="10" spans="2:10" ht="15">
      <c r="B10" s="116">
        <v>3</v>
      </c>
      <c r="C10" s="117" t="s">
        <v>347</v>
      </c>
      <c r="D10" s="117" t="s">
        <v>342</v>
      </c>
      <c r="E10" s="117" t="s">
        <v>348</v>
      </c>
      <c r="F10" s="118">
        <v>1619</v>
      </c>
      <c r="G10" s="119">
        <v>430120</v>
      </c>
      <c r="H10" s="119">
        <v>253942.848</v>
      </c>
      <c r="I10" s="119">
        <f t="shared" si="0"/>
        <v>35235.430400000005</v>
      </c>
      <c r="J10" s="120">
        <f t="shared" si="1"/>
        <v>140941.7216</v>
      </c>
    </row>
    <row r="11" spans="2:10" ht="15">
      <c r="B11" s="116">
        <v>4</v>
      </c>
      <c r="C11" s="117" t="s">
        <v>349</v>
      </c>
      <c r="D11" s="117" t="s">
        <v>342</v>
      </c>
      <c r="E11" s="117" t="s">
        <v>348</v>
      </c>
      <c r="F11" s="118">
        <v>1619</v>
      </c>
      <c r="G11" s="119">
        <v>365263</v>
      </c>
      <c r="H11" s="119">
        <v>215651.2752</v>
      </c>
      <c r="I11" s="119">
        <f t="shared" si="0"/>
        <v>29922.344960000002</v>
      </c>
      <c r="J11" s="120">
        <f t="shared" si="1"/>
        <v>119689.37984</v>
      </c>
    </row>
    <row r="12" spans="2:10" ht="15">
      <c r="B12" s="116">
        <v>5</v>
      </c>
      <c r="C12" s="117" t="s">
        <v>350</v>
      </c>
      <c r="D12" s="117" t="s">
        <v>342</v>
      </c>
      <c r="E12" s="117" t="s">
        <v>348</v>
      </c>
      <c r="F12" s="118">
        <v>1314</v>
      </c>
      <c r="G12" s="119">
        <v>296491</v>
      </c>
      <c r="H12" s="119">
        <v>175048.2864</v>
      </c>
      <c r="I12" s="119">
        <f t="shared" si="0"/>
        <v>24288.542719999998</v>
      </c>
      <c r="J12" s="120">
        <f t="shared" si="1"/>
        <v>97154.17087999999</v>
      </c>
    </row>
    <row r="13" spans="2:10" ht="15">
      <c r="B13" s="116">
        <v>6</v>
      </c>
      <c r="C13" s="117" t="s">
        <v>351</v>
      </c>
      <c r="D13" s="117" t="s">
        <v>342</v>
      </c>
      <c r="E13" s="117" t="s">
        <v>352</v>
      </c>
      <c r="F13" s="118" t="s">
        <v>353</v>
      </c>
      <c r="G13" s="119">
        <v>135620</v>
      </c>
      <c r="H13" s="119">
        <v>80070.048</v>
      </c>
      <c r="I13" s="119">
        <f t="shared" si="0"/>
        <v>11109.990400000002</v>
      </c>
      <c r="J13" s="120">
        <f t="shared" si="1"/>
        <v>44439.9616</v>
      </c>
    </row>
    <row r="14" spans="2:10" ht="15">
      <c r="B14" s="116">
        <v>7</v>
      </c>
      <c r="C14" s="117" t="s">
        <v>354</v>
      </c>
      <c r="D14" s="117" t="s">
        <v>342</v>
      </c>
      <c r="E14" s="117" t="s">
        <v>355</v>
      </c>
      <c r="F14" s="118">
        <v>16168</v>
      </c>
      <c r="G14" s="119">
        <v>345244</v>
      </c>
      <c r="H14" s="119">
        <v>203832.0576</v>
      </c>
      <c r="I14" s="119">
        <f t="shared" si="0"/>
        <v>28282.38848</v>
      </c>
      <c r="J14" s="120">
        <f t="shared" si="1"/>
        <v>113129.55392</v>
      </c>
    </row>
    <row r="15" spans="2:10" ht="15">
      <c r="B15" s="116">
        <v>8</v>
      </c>
      <c r="C15" s="117" t="s">
        <v>356</v>
      </c>
      <c r="D15" s="117" t="s">
        <v>342</v>
      </c>
      <c r="E15" s="117" t="s">
        <v>343</v>
      </c>
      <c r="F15" s="118" t="s">
        <v>344</v>
      </c>
      <c r="G15" s="119">
        <v>235949</v>
      </c>
      <c r="H15" s="119">
        <v>139304.28960000002</v>
      </c>
      <c r="I15" s="119">
        <f t="shared" si="0"/>
        <v>19328.942079999997</v>
      </c>
      <c r="J15" s="120">
        <f t="shared" si="1"/>
        <v>77315.76831999999</v>
      </c>
    </row>
    <row r="16" spans="2:10" ht="15">
      <c r="B16" s="116">
        <v>9</v>
      </c>
      <c r="C16" s="117" t="s">
        <v>357</v>
      </c>
      <c r="D16" s="117" t="s">
        <v>342</v>
      </c>
      <c r="E16" s="117" t="s">
        <v>346</v>
      </c>
      <c r="F16" s="118">
        <v>675093</v>
      </c>
      <c r="G16" s="119">
        <v>329728</v>
      </c>
      <c r="H16" s="119">
        <v>194671.41120000003</v>
      </c>
      <c r="I16" s="119">
        <f t="shared" si="0"/>
        <v>27011.317759999994</v>
      </c>
      <c r="J16" s="120">
        <f t="shared" si="1"/>
        <v>108045.27103999998</v>
      </c>
    </row>
    <row r="17" spans="2:10" ht="15">
      <c r="B17" s="116">
        <v>10</v>
      </c>
      <c r="C17" s="117" t="s">
        <v>358</v>
      </c>
      <c r="D17" s="117" t="s">
        <v>342</v>
      </c>
      <c r="E17" s="117" t="s">
        <v>359</v>
      </c>
      <c r="F17" s="118">
        <v>16170</v>
      </c>
      <c r="G17" s="119">
        <v>1066402</v>
      </c>
      <c r="H17" s="119">
        <v>629603.7408</v>
      </c>
      <c r="I17" s="119">
        <f t="shared" si="0"/>
        <v>87359.65184</v>
      </c>
      <c r="J17" s="120">
        <f t="shared" si="1"/>
        <v>349438.60735999997</v>
      </c>
    </row>
    <row r="18" spans="2:10" ht="15">
      <c r="B18" s="116">
        <v>11</v>
      </c>
      <c r="C18" s="117" t="s">
        <v>360</v>
      </c>
      <c r="D18" s="117" t="s">
        <v>342</v>
      </c>
      <c r="E18" s="117" t="s">
        <v>348</v>
      </c>
      <c r="F18" s="118" t="s">
        <v>361</v>
      </c>
      <c r="G18" s="119">
        <v>1404426</v>
      </c>
      <c r="H18" s="119">
        <v>829173.1104</v>
      </c>
      <c r="I18" s="119">
        <f t="shared" si="0"/>
        <v>115050.57792000001</v>
      </c>
      <c r="J18" s="120">
        <f t="shared" si="1"/>
        <v>460202.31168</v>
      </c>
    </row>
    <row r="19" spans="2:10" ht="15">
      <c r="B19" s="116">
        <v>12</v>
      </c>
      <c r="C19" s="117" t="s">
        <v>362</v>
      </c>
      <c r="D19" s="117" t="s">
        <v>342</v>
      </c>
      <c r="E19" s="117" t="s">
        <v>363</v>
      </c>
      <c r="F19" s="118">
        <v>2527</v>
      </c>
      <c r="G19" s="119">
        <v>1081174</v>
      </c>
      <c r="H19" s="119">
        <v>638325.1296</v>
      </c>
      <c r="I19" s="119">
        <f t="shared" si="0"/>
        <v>88569.77408</v>
      </c>
      <c r="J19" s="120">
        <f t="shared" si="1"/>
        <v>354279.09632</v>
      </c>
    </row>
    <row r="20" spans="2:10" ht="15">
      <c r="B20" s="116">
        <v>13</v>
      </c>
      <c r="C20" s="117" t="s">
        <v>364</v>
      </c>
      <c r="D20" s="117" t="s">
        <v>342</v>
      </c>
      <c r="E20" s="117" t="s">
        <v>365</v>
      </c>
      <c r="F20" s="118" t="s">
        <v>366</v>
      </c>
      <c r="G20" s="119">
        <v>1806454</v>
      </c>
      <c r="H20" s="119">
        <v>1066530.4416</v>
      </c>
      <c r="I20" s="119">
        <f t="shared" si="0"/>
        <v>147984.71168</v>
      </c>
      <c r="J20" s="120">
        <f t="shared" si="1"/>
        <v>591938.84672</v>
      </c>
    </row>
    <row r="21" spans="2:10" ht="15">
      <c r="B21" s="116">
        <v>14</v>
      </c>
      <c r="C21" s="117" t="s">
        <v>367</v>
      </c>
      <c r="D21" s="117" t="s">
        <v>342</v>
      </c>
      <c r="E21" s="117" t="s">
        <v>368</v>
      </c>
      <c r="F21" s="118" t="s">
        <v>369</v>
      </c>
      <c r="G21" s="119">
        <v>318653</v>
      </c>
      <c r="H21" s="119">
        <v>188132.73119999998</v>
      </c>
      <c r="I21" s="119">
        <f t="shared" si="0"/>
        <v>26104.053760000006</v>
      </c>
      <c r="J21" s="120">
        <f t="shared" si="1"/>
        <v>104416.21504000001</v>
      </c>
    </row>
    <row r="22" spans="2:10" ht="15">
      <c r="B22" s="116">
        <v>15</v>
      </c>
      <c r="C22" s="117" t="s">
        <v>370</v>
      </c>
      <c r="D22" s="117" t="s">
        <v>342</v>
      </c>
      <c r="E22" s="117" t="s">
        <v>346</v>
      </c>
      <c r="F22" s="118">
        <v>2527</v>
      </c>
      <c r="G22" s="119">
        <v>743834</v>
      </c>
      <c r="H22" s="119">
        <v>439159.59359999996</v>
      </c>
      <c r="I22" s="119">
        <f t="shared" si="0"/>
        <v>60934.88128000001</v>
      </c>
      <c r="J22" s="120">
        <f t="shared" si="1"/>
        <v>243739.52512000003</v>
      </c>
    </row>
    <row r="23" spans="2:10" ht="15">
      <c r="B23" s="116">
        <v>16</v>
      </c>
      <c r="C23" s="117" t="s">
        <v>371</v>
      </c>
      <c r="D23" s="117" t="s">
        <v>342</v>
      </c>
      <c r="E23" s="117" t="s">
        <v>355</v>
      </c>
      <c r="F23" s="118" t="s">
        <v>372</v>
      </c>
      <c r="G23" s="119">
        <v>2018978</v>
      </c>
      <c r="H23" s="119">
        <v>1192004.6112</v>
      </c>
      <c r="I23" s="119">
        <f t="shared" si="0"/>
        <v>165394.67776000002</v>
      </c>
      <c r="J23" s="120">
        <f t="shared" si="1"/>
        <v>661578.7110400001</v>
      </c>
    </row>
    <row r="24" spans="2:10" ht="15">
      <c r="B24" s="116">
        <v>17</v>
      </c>
      <c r="C24" s="117" t="s">
        <v>373</v>
      </c>
      <c r="D24" s="117" t="s">
        <v>342</v>
      </c>
      <c r="E24" s="117" t="s">
        <v>374</v>
      </c>
      <c r="F24" s="118" t="s">
        <v>375</v>
      </c>
      <c r="G24" s="119">
        <v>1647061</v>
      </c>
      <c r="H24" s="119">
        <v>972424.8143999999</v>
      </c>
      <c r="I24" s="119">
        <f t="shared" si="0"/>
        <v>134927.23712000003</v>
      </c>
      <c r="J24" s="120">
        <f t="shared" si="1"/>
        <v>539708.94848</v>
      </c>
    </row>
    <row r="25" spans="2:10" ht="15">
      <c r="B25" s="116">
        <v>18</v>
      </c>
      <c r="C25" s="117" t="s">
        <v>376</v>
      </c>
      <c r="D25" s="117" t="s">
        <v>342</v>
      </c>
      <c r="E25" s="117" t="s">
        <v>355</v>
      </c>
      <c r="F25" s="118" t="s">
        <v>377</v>
      </c>
      <c r="G25" s="119">
        <v>325884</v>
      </c>
      <c r="H25" s="119">
        <v>192401.9136</v>
      </c>
      <c r="I25" s="119">
        <f t="shared" si="0"/>
        <v>26696.41728</v>
      </c>
      <c r="J25" s="120">
        <f t="shared" si="1"/>
        <v>106785.66912</v>
      </c>
    </row>
    <row r="26" spans="2:10" ht="15">
      <c r="B26" s="116">
        <v>19</v>
      </c>
      <c r="C26" s="117" t="s">
        <v>378</v>
      </c>
      <c r="D26" s="117" t="s">
        <v>342</v>
      </c>
      <c r="E26" s="117" t="s">
        <v>374</v>
      </c>
      <c r="F26" s="118"/>
      <c r="G26" s="119">
        <v>2281188</v>
      </c>
      <c r="H26" s="119">
        <v>1346813.3952</v>
      </c>
      <c r="I26" s="119">
        <f t="shared" si="0"/>
        <v>186874.92096000002</v>
      </c>
      <c r="J26" s="120">
        <f t="shared" si="1"/>
        <v>747499.6838400001</v>
      </c>
    </row>
    <row r="27" spans="2:10" ht="15">
      <c r="B27" s="116">
        <v>20</v>
      </c>
      <c r="C27" s="117" t="s">
        <v>379</v>
      </c>
      <c r="D27" s="117" t="s">
        <v>342</v>
      </c>
      <c r="E27" s="117" t="s">
        <v>348</v>
      </c>
      <c r="F27" s="118">
        <v>653</v>
      </c>
      <c r="G27" s="119">
        <v>1738048</v>
      </c>
      <c r="H27" s="119">
        <v>1026143.5392</v>
      </c>
      <c r="I27" s="119">
        <f t="shared" si="0"/>
        <v>142380.89216000002</v>
      </c>
      <c r="J27" s="120">
        <f t="shared" si="1"/>
        <v>569523.56864</v>
      </c>
    </row>
    <row r="28" spans="2:10" ht="15">
      <c r="B28" s="116">
        <v>21</v>
      </c>
      <c r="C28" s="117" t="s">
        <v>380</v>
      </c>
      <c r="D28" s="117" t="s">
        <v>342</v>
      </c>
      <c r="E28" s="117" t="s">
        <v>348</v>
      </c>
      <c r="F28" s="118">
        <v>2524</v>
      </c>
      <c r="G28" s="119">
        <v>564866</v>
      </c>
      <c r="H28" s="119">
        <v>333496.8864</v>
      </c>
      <c r="I28" s="119">
        <f t="shared" si="0"/>
        <v>46273.82272</v>
      </c>
      <c r="J28" s="120">
        <f t="shared" si="1"/>
        <v>185095.29088</v>
      </c>
    </row>
    <row r="29" spans="2:10" ht="15">
      <c r="B29" s="116">
        <v>22</v>
      </c>
      <c r="C29" s="117" t="s">
        <v>381</v>
      </c>
      <c r="D29" s="117" t="s">
        <v>342</v>
      </c>
      <c r="E29" s="117" t="s">
        <v>346</v>
      </c>
      <c r="F29" s="118">
        <v>654</v>
      </c>
      <c r="G29" s="119">
        <v>1705600</v>
      </c>
      <c r="H29" s="119">
        <v>1006986.24</v>
      </c>
      <c r="I29" s="119">
        <f t="shared" si="0"/>
        <v>139722.752</v>
      </c>
      <c r="J29" s="120">
        <f t="shared" si="1"/>
        <v>558891.008</v>
      </c>
    </row>
    <row r="30" spans="2:10" ht="15">
      <c r="B30" s="116">
        <v>23</v>
      </c>
      <c r="C30" s="117" t="s">
        <v>382</v>
      </c>
      <c r="D30" s="117" t="s">
        <v>342</v>
      </c>
      <c r="E30" s="117" t="s">
        <v>355</v>
      </c>
      <c r="F30" s="118">
        <v>16220</v>
      </c>
      <c r="G30" s="119">
        <v>4470447</v>
      </c>
      <c r="H30" s="119">
        <v>2639351.9088</v>
      </c>
      <c r="I30" s="119">
        <f t="shared" si="0"/>
        <v>366219.01824000006</v>
      </c>
      <c r="J30" s="120">
        <f t="shared" si="1"/>
        <v>1464876.07296</v>
      </c>
    </row>
    <row r="31" spans="2:10" ht="15">
      <c r="B31" s="116">
        <v>24</v>
      </c>
      <c r="C31" s="117" t="s">
        <v>383</v>
      </c>
      <c r="D31" s="117" t="s">
        <v>342</v>
      </c>
      <c r="E31" s="117" t="s">
        <v>346</v>
      </c>
      <c r="F31" s="118">
        <v>817</v>
      </c>
      <c r="G31" s="119">
        <v>1929351</v>
      </c>
      <c r="H31" s="119">
        <v>1139088.8304</v>
      </c>
      <c r="I31" s="119">
        <f t="shared" si="0"/>
        <v>158052.43391999998</v>
      </c>
      <c r="J31" s="120">
        <f t="shared" si="1"/>
        <v>632209.7356799999</v>
      </c>
    </row>
    <row r="32" spans="2:10" ht="15">
      <c r="B32" s="116">
        <v>25</v>
      </c>
      <c r="C32" s="117" t="s">
        <v>384</v>
      </c>
      <c r="D32" s="117" t="s">
        <v>342</v>
      </c>
      <c r="E32" s="117" t="s">
        <v>385</v>
      </c>
      <c r="F32" s="118">
        <v>17232</v>
      </c>
      <c r="G32" s="119">
        <v>1999937</v>
      </c>
      <c r="H32" s="119">
        <v>1180762.8048</v>
      </c>
      <c r="I32" s="119">
        <f t="shared" si="0"/>
        <v>163834.83904</v>
      </c>
      <c r="J32" s="120">
        <f t="shared" si="1"/>
        <v>655339.35616</v>
      </c>
    </row>
    <row r="33" spans="2:10" ht="15">
      <c r="B33" s="116">
        <v>26</v>
      </c>
      <c r="C33" s="117" t="s">
        <v>386</v>
      </c>
      <c r="D33" s="117" t="s">
        <v>342</v>
      </c>
      <c r="E33" s="117" t="s">
        <v>387</v>
      </c>
      <c r="F33" s="118" t="s">
        <v>388</v>
      </c>
      <c r="G33" s="119">
        <v>1305841</v>
      </c>
      <c r="H33" s="119">
        <v>770968.5264000001</v>
      </c>
      <c r="I33" s="119">
        <f t="shared" si="0"/>
        <v>106974.49471999999</v>
      </c>
      <c r="J33" s="120">
        <f t="shared" si="1"/>
        <v>427897.97887999995</v>
      </c>
    </row>
    <row r="34" spans="2:10" ht="15">
      <c r="B34" s="116">
        <v>27</v>
      </c>
      <c r="C34" s="117" t="s">
        <v>389</v>
      </c>
      <c r="D34" s="117" t="s">
        <v>342</v>
      </c>
      <c r="E34" s="117" t="s">
        <v>348</v>
      </c>
      <c r="F34" s="118" t="s">
        <v>390</v>
      </c>
      <c r="G34" s="119">
        <v>2235224</v>
      </c>
      <c r="H34" s="119">
        <v>1319676.2496</v>
      </c>
      <c r="I34" s="119">
        <f t="shared" si="0"/>
        <v>183109.55008000002</v>
      </c>
      <c r="J34" s="120">
        <f t="shared" si="1"/>
        <v>732438.2003200001</v>
      </c>
    </row>
    <row r="35" spans="2:10" ht="15">
      <c r="B35" s="116">
        <v>28</v>
      </c>
      <c r="C35" s="117" t="s">
        <v>391</v>
      </c>
      <c r="D35" s="117" t="s">
        <v>342</v>
      </c>
      <c r="E35" s="117" t="s">
        <v>392</v>
      </c>
      <c r="F35" s="118" t="s">
        <v>393</v>
      </c>
      <c r="G35" s="119">
        <v>3160549</v>
      </c>
      <c r="H35" s="119">
        <v>1865988.1296</v>
      </c>
      <c r="I35" s="119">
        <f t="shared" si="0"/>
        <v>258912.17408</v>
      </c>
      <c r="J35" s="120">
        <f t="shared" si="1"/>
        <v>1035648.6963199999</v>
      </c>
    </row>
    <row r="36" spans="2:10" ht="15">
      <c r="B36" s="116">
        <v>29</v>
      </c>
      <c r="C36" s="117" t="s">
        <v>394</v>
      </c>
      <c r="D36" s="117" t="s">
        <v>342</v>
      </c>
      <c r="E36" s="117" t="s">
        <v>346</v>
      </c>
      <c r="F36" s="118">
        <v>1213</v>
      </c>
      <c r="G36" s="119">
        <v>5890246.6</v>
      </c>
      <c r="H36" s="119">
        <v>3477601.4288</v>
      </c>
      <c r="I36" s="119">
        <f t="shared" si="0"/>
        <v>482529.03423999995</v>
      </c>
      <c r="J36" s="120">
        <f t="shared" si="1"/>
        <v>1930116.1369599998</v>
      </c>
    </row>
    <row r="37" spans="2:10" ht="15">
      <c r="B37" s="116">
        <v>30</v>
      </c>
      <c r="C37" s="117" t="s">
        <v>395</v>
      </c>
      <c r="D37" s="117" t="s">
        <v>396</v>
      </c>
      <c r="E37" s="117" t="s">
        <v>397</v>
      </c>
      <c r="F37" s="118" t="s">
        <v>398</v>
      </c>
      <c r="G37" s="119">
        <v>4933830</v>
      </c>
      <c r="H37" s="119">
        <v>2912933.232</v>
      </c>
      <c r="I37" s="119">
        <f t="shared" si="0"/>
        <v>404179.35360000003</v>
      </c>
      <c r="J37" s="120">
        <f t="shared" si="1"/>
        <v>1616717.4144000001</v>
      </c>
    </row>
    <row r="38" spans="2:10" ht="15">
      <c r="B38" s="116">
        <v>31</v>
      </c>
      <c r="C38" s="117" t="s">
        <v>399</v>
      </c>
      <c r="D38" s="117" t="s">
        <v>400</v>
      </c>
      <c r="E38" s="117" t="s">
        <v>401</v>
      </c>
      <c r="F38" s="118">
        <v>1314</v>
      </c>
      <c r="G38" s="119">
        <v>1638000</v>
      </c>
      <c r="H38" s="119">
        <v>939120</v>
      </c>
      <c r="I38" s="119">
        <f t="shared" si="0"/>
        <v>139776</v>
      </c>
      <c r="J38" s="120">
        <f t="shared" si="1"/>
        <v>559104</v>
      </c>
    </row>
    <row r="39" spans="2:10" ht="15">
      <c r="B39" s="116">
        <v>32</v>
      </c>
      <c r="C39" s="117" t="s">
        <v>402</v>
      </c>
      <c r="D39" s="117" t="s">
        <v>400</v>
      </c>
      <c r="E39" s="117" t="s">
        <v>403</v>
      </c>
      <c r="F39" s="118" t="s">
        <v>404</v>
      </c>
      <c r="G39" s="119">
        <v>600000</v>
      </c>
      <c r="H39" s="119">
        <v>318400</v>
      </c>
      <c r="I39" s="119">
        <f t="shared" si="0"/>
        <v>56320</v>
      </c>
      <c r="J39" s="120">
        <f t="shared" si="1"/>
        <v>225280</v>
      </c>
    </row>
    <row r="40" spans="2:10" ht="15">
      <c r="B40" s="116">
        <v>33</v>
      </c>
      <c r="C40" s="117"/>
      <c r="D40" s="117" t="s">
        <v>405</v>
      </c>
      <c r="E40" s="117"/>
      <c r="F40" s="118"/>
      <c r="G40" s="119">
        <v>875000</v>
      </c>
      <c r="H40" s="119">
        <v>464332.99199999997</v>
      </c>
      <c r="I40" s="119">
        <f t="shared" si="0"/>
        <v>82133.40160000001</v>
      </c>
      <c r="J40" s="120">
        <f t="shared" si="1"/>
        <v>328533.60640000005</v>
      </c>
    </row>
    <row r="41" spans="2:10" ht="15">
      <c r="B41" s="116">
        <v>34</v>
      </c>
      <c r="C41" s="117" t="s">
        <v>406</v>
      </c>
      <c r="D41" s="117" t="s">
        <v>407</v>
      </c>
      <c r="E41" s="117" t="s">
        <v>408</v>
      </c>
      <c r="F41" s="118" t="s">
        <v>409</v>
      </c>
      <c r="G41" s="119">
        <v>2721810</v>
      </c>
      <c r="H41" s="119">
        <v>1421147.728</v>
      </c>
      <c r="I41" s="119">
        <f t="shared" si="0"/>
        <v>260132.45440000005</v>
      </c>
      <c r="J41" s="120">
        <f t="shared" si="1"/>
        <v>1040529.8176000001</v>
      </c>
    </row>
    <row r="42" spans="2:10" ht="15">
      <c r="B42" s="116">
        <v>35</v>
      </c>
      <c r="C42" s="117" t="s">
        <v>410</v>
      </c>
      <c r="D42" s="117" t="s">
        <v>411</v>
      </c>
      <c r="E42" s="117" t="s">
        <v>412</v>
      </c>
      <c r="F42" s="118" t="s">
        <v>413</v>
      </c>
      <c r="G42" s="119">
        <v>1296100</v>
      </c>
      <c r="H42" s="119">
        <v>676736.672</v>
      </c>
      <c r="I42" s="119">
        <f t="shared" si="0"/>
        <v>123872.66560000001</v>
      </c>
      <c r="J42" s="120">
        <f t="shared" si="1"/>
        <v>495490.6624</v>
      </c>
    </row>
    <row r="43" spans="2:10" ht="15">
      <c r="B43" s="116">
        <v>36</v>
      </c>
      <c r="C43" s="117"/>
      <c r="D43" s="117" t="s">
        <v>414</v>
      </c>
      <c r="E43" s="117" t="s">
        <v>415</v>
      </c>
      <c r="F43" s="118" t="s">
        <v>416</v>
      </c>
      <c r="G43" s="119">
        <v>10049950</v>
      </c>
      <c r="H43" s="119">
        <v>3617982</v>
      </c>
      <c r="I43" s="119">
        <f t="shared" si="0"/>
        <v>1286393.6</v>
      </c>
      <c r="J43" s="120">
        <f t="shared" si="1"/>
        <v>5145574.4</v>
      </c>
    </row>
    <row r="44" spans="2:10" ht="15">
      <c r="B44" s="116">
        <v>37</v>
      </c>
      <c r="C44" s="117"/>
      <c r="D44" s="117" t="s">
        <v>417</v>
      </c>
      <c r="E44" s="117"/>
      <c r="F44" s="118"/>
      <c r="G44" s="119">
        <v>530000</v>
      </c>
      <c r="H44" s="119">
        <v>176666.6666666667</v>
      </c>
      <c r="I44" s="119">
        <f t="shared" si="0"/>
        <v>70666.66666666667</v>
      </c>
      <c r="J44" s="120">
        <f t="shared" si="1"/>
        <v>282666.6666666666</v>
      </c>
    </row>
    <row r="45" spans="2:10" ht="15">
      <c r="B45" s="116">
        <v>38</v>
      </c>
      <c r="C45" s="117"/>
      <c r="D45" s="117" t="s">
        <v>418</v>
      </c>
      <c r="E45" s="117"/>
      <c r="F45" s="118"/>
      <c r="G45" s="119">
        <v>90000</v>
      </c>
      <c r="H45" s="119">
        <v>30000</v>
      </c>
      <c r="I45" s="119">
        <f t="shared" si="0"/>
        <v>12000</v>
      </c>
      <c r="J45" s="120">
        <f t="shared" si="1"/>
        <v>48000</v>
      </c>
    </row>
    <row r="46" spans="2:10" ht="15">
      <c r="B46" s="116">
        <v>37</v>
      </c>
      <c r="C46" s="117"/>
      <c r="D46" s="117" t="s">
        <v>414</v>
      </c>
      <c r="E46" s="117" t="s">
        <v>419</v>
      </c>
      <c r="F46" s="118" t="s">
        <v>420</v>
      </c>
      <c r="G46" s="119">
        <v>1922400</v>
      </c>
      <c r="H46" s="119">
        <v>563904</v>
      </c>
      <c r="I46" s="119">
        <f t="shared" si="0"/>
        <v>271699.2</v>
      </c>
      <c r="J46" s="120">
        <f t="shared" si="1"/>
        <v>1086796.8</v>
      </c>
    </row>
    <row r="47" spans="2:10" ht="15">
      <c r="B47" s="116">
        <v>38</v>
      </c>
      <c r="C47" s="117"/>
      <c r="D47" s="117" t="s">
        <v>428</v>
      </c>
      <c r="E47" s="117" t="s">
        <v>429</v>
      </c>
      <c r="F47" s="118"/>
      <c r="G47" s="121">
        <v>168096</v>
      </c>
      <c r="H47" s="119">
        <v>25214.400000000005</v>
      </c>
      <c r="I47" s="119">
        <f t="shared" si="0"/>
        <v>28576.320000000003</v>
      </c>
      <c r="J47" s="120">
        <f t="shared" si="1"/>
        <v>114305.28</v>
      </c>
    </row>
    <row r="48" spans="2:10" ht="15">
      <c r="B48" s="116">
        <v>39</v>
      </c>
      <c r="C48" s="117" t="s">
        <v>457</v>
      </c>
      <c r="D48" s="301" t="s">
        <v>459</v>
      </c>
      <c r="E48" s="117"/>
      <c r="F48" s="118"/>
      <c r="G48" s="121">
        <v>3032900.47</v>
      </c>
      <c r="H48" s="119">
        <v>0</v>
      </c>
      <c r="I48" s="119">
        <f>(G48-H48)*0.2*4/12</f>
        <v>202193.3646666667</v>
      </c>
      <c r="J48" s="120">
        <f t="shared" si="1"/>
        <v>2830707.1053333334</v>
      </c>
    </row>
    <row r="49" spans="2:10" ht="15.75" thickBot="1">
      <c r="B49" s="302">
        <v>40</v>
      </c>
      <c r="C49" s="303" t="s">
        <v>458</v>
      </c>
      <c r="D49" s="304" t="s">
        <v>460</v>
      </c>
      <c r="E49" s="303"/>
      <c r="F49" s="305"/>
      <c r="G49" s="306">
        <v>3032900.47</v>
      </c>
      <c r="H49" s="307">
        <v>0</v>
      </c>
      <c r="I49" s="307">
        <f>(G49-H49)*0.2*4/12</f>
        <v>202193.3646666667</v>
      </c>
      <c r="J49" s="308">
        <f t="shared" si="1"/>
        <v>2830707.1053333334</v>
      </c>
    </row>
    <row r="50" spans="2:10" ht="15.75" thickBot="1">
      <c r="B50" s="309"/>
      <c r="C50" s="310" t="s">
        <v>421</v>
      </c>
      <c r="D50" s="310"/>
      <c r="E50" s="310"/>
      <c r="F50" s="310"/>
      <c r="G50" s="311">
        <f>SUM(G8:G49)</f>
        <v>71256071.54</v>
      </c>
      <c r="H50" s="311">
        <f>SUM(H8:H49)</f>
        <v>34977983.47466666</v>
      </c>
      <c r="I50" s="311">
        <f>SUM(I8:I49)</f>
        <v>6446844.1544</v>
      </c>
      <c r="J50" s="312">
        <f>SUM(J8:J49)</f>
        <v>29831243.91093333</v>
      </c>
    </row>
    <row r="51" ht="15">
      <c r="H51" s="22" t="s">
        <v>196</v>
      </c>
    </row>
    <row r="52" ht="15">
      <c r="H52" s="22" t="s">
        <v>328</v>
      </c>
    </row>
  </sheetData>
  <sheetProtection/>
  <mergeCells count="10">
    <mergeCell ref="B4:J4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7" right="0" top="0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Tona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Tona Co</dc:creator>
  <cp:keywords/>
  <dc:description/>
  <cp:lastModifiedBy>Silvi Hoxha</cp:lastModifiedBy>
  <cp:lastPrinted>2014-03-28T14:37:07Z</cp:lastPrinted>
  <dcterms:created xsi:type="dcterms:W3CDTF">2010-03-18T13:35:21Z</dcterms:created>
  <dcterms:modified xsi:type="dcterms:W3CDTF">2020-04-28T15:24:54Z</dcterms:modified>
  <cp:category/>
  <cp:version/>
  <cp:contentType/>
  <cp:contentStatus/>
</cp:coreProperties>
</file>